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61" windowWidth="7650" windowHeight="8955" tabRatio="750" activeTab="5"/>
  </bookViews>
  <sheets>
    <sheet name="format-pl a" sheetId="1" r:id="rId1"/>
    <sheet name="Income Statement" sheetId="2" r:id="rId2"/>
    <sheet name="BalanceSheet" sheetId="3" r:id="rId3"/>
    <sheet name="Stat of Equity" sheetId="4" r:id="rId4"/>
    <sheet name="Cashflow" sheetId="5" r:id="rId5"/>
    <sheet name="notes" sheetId="6" r:id="rId6"/>
  </sheets>
  <definedNames>
    <definedName name="AS2DocOpenMode" hidden="1">"AS2DocumentEdit"</definedName>
    <definedName name="PG1">#N/A</definedName>
    <definedName name="PG10">#N/A</definedName>
    <definedName name="PG2">#N/A</definedName>
    <definedName name="PG3">#N/A</definedName>
    <definedName name="PG4">#N/A</definedName>
    <definedName name="PG5">#N/A</definedName>
    <definedName name="PG6">#N/A</definedName>
    <definedName name="PG7">#N/A</definedName>
    <definedName name="PG8">#N/A</definedName>
    <definedName name="PG9">#N/A</definedName>
    <definedName name="_xlnm.Print_Area" localSheetId="2">'BalanceSheet'!$A$1:$F$67</definedName>
    <definedName name="_xlnm.Print_Area" localSheetId="4">'Cashflow'!$A$1:$H$106</definedName>
    <definedName name="_xlnm.Print_Area" localSheetId="1">'Income Statement'!$A$1:$I$43</definedName>
    <definedName name="_xlnm.Print_Area" localSheetId="5">'notes'!$A$1:$M$393</definedName>
    <definedName name="_xlnm.Print_Titles" localSheetId="4">'Cashflow'!$1:$3</definedName>
    <definedName name="_xlnm.Print_Titles" localSheetId="5">'notes'!$1:$5</definedName>
    <definedName name="TextRefCopyRangeCount" hidden="1">1</definedName>
  </definedNames>
  <calcPr fullCalcOnLoad="1" iterate="1" iterateCount="100" iterateDelta="0.001"/>
</workbook>
</file>

<file path=xl/sharedStrings.xml><?xml version="1.0" encoding="utf-8"?>
<sst xmlns="http://schemas.openxmlformats.org/spreadsheetml/2006/main" count="494" uniqueCount="302">
  <si>
    <t>INDIVIDUAL QUARTER</t>
  </si>
  <si>
    <t>CUMULATIVE QUARTER</t>
  </si>
  <si>
    <t xml:space="preserve"> RM'000</t>
  </si>
  <si>
    <t>AS AT</t>
  </si>
  <si>
    <t>RM'000</t>
  </si>
  <si>
    <t>Revenue</t>
  </si>
  <si>
    <t>Cash and bank balances</t>
  </si>
  <si>
    <t>n/a</t>
  </si>
  <si>
    <t>Borrowings</t>
  </si>
  <si>
    <t xml:space="preserve"> </t>
  </si>
  <si>
    <t>Total</t>
  </si>
  <si>
    <t>Interest income</t>
  </si>
  <si>
    <t>Interest received</t>
  </si>
  <si>
    <t>Capital</t>
  </si>
  <si>
    <t>Depreciation of property, plant and equipment</t>
  </si>
  <si>
    <t>Finance costs</t>
  </si>
  <si>
    <t>CASH FLOWS FROM INVESTING ACTIVITIES</t>
  </si>
  <si>
    <t>CASH FLOWS FROM FINANCING ACTIVITIES</t>
  </si>
  <si>
    <t xml:space="preserve">  </t>
  </si>
  <si>
    <t>Retained</t>
  </si>
  <si>
    <t>Gain on disposal of property, plant and equipment</t>
  </si>
  <si>
    <t>Proceeds from disposal of property, plant and equipment</t>
  </si>
  <si>
    <t>Cash and cash equivalents at beginning of financial period</t>
  </si>
  <si>
    <t>Cash and cash equivalents at end of financial period</t>
  </si>
  <si>
    <t>QUARTER</t>
  </si>
  <si>
    <t>1.</t>
  </si>
  <si>
    <t>2.</t>
  </si>
  <si>
    <t>3.</t>
  </si>
  <si>
    <t>4.</t>
  </si>
  <si>
    <t>5.</t>
  </si>
  <si>
    <t>6.</t>
  </si>
  <si>
    <t>7.</t>
  </si>
  <si>
    <t>Basic earnings per share (sen)</t>
  </si>
  <si>
    <t>Taxation</t>
  </si>
  <si>
    <t>Finance costs paid</t>
  </si>
  <si>
    <t>Share</t>
  </si>
  <si>
    <t>Premium</t>
  </si>
  <si>
    <t>Finance lease payables</t>
  </si>
  <si>
    <t>Profit for the period</t>
  </si>
  <si>
    <t>Attributable to:</t>
  </si>
  <si>
    <t>Basic (sen)</t>
  </si>
  <si>
    <t>ASSETS</t>
  </si>
  <si>
    <t>EQUITY AND LIABILITIES</t>
  </si>
  <si>
    <t>Reserves</t>
  </si>
  <si>
    <t xml:space="preserve">Property, plant and equipment </t>
  </si>
  <si>
    <t>Goodwill on consolidation</t>
  </si>
  <si>
    <t>Deferred tax assets</t>
  </si>
  <si>
    <t>Minority</t>
  </si>
  <si>
    <t>Interest</t>
  </si>
  <si>
    <t>Equity</t>
  </si>
  <si>
    <t>Share issuance expenses</t>
  </si>
  <si>
    <t>Profit before tax</t>
  </si>
  <si>
    <t xml:space="preserve">Profit for the period </t>
  </si>
  <si>
    <t>Profit attributable to ordinary equity</t>
  </si>
  <si>
    <t>Proposed/Declared dividend per share (sen)</t>
  </si>
  <si>
    <t xml:space="preserve">Net assets per share attributable to ordinary </t>
  </si>
  <si>
    <t>FINANCIAL</t>
  </si>
  <si>
    <t>YEAR END</t>
  </si>
  <si>
    <t xml:space="preserve">Share capital </t>
  </si>
  <si>
    <t>Trade receivables</t>
  </si>
  <si>
    <t>Distributable</t>
  </si>
  <si>
    <t>CASH FLOWS FROM OPERATING ACTIVITIES</t>
  </si>
  <si>
    <t>Additions to property, plant and equipment</t>
  </si>
  <si>
    <t>Drawdown of other borrowings</t>
  </si>
  <si>
    <t>Repayment of other borrowings</t>
  </si>
  <si>
    <t>Allowance for doubtful debts, net</t>
  </si>
  <si>
    <t>BASIS OF PREPARATION</t>
  </si>
  <si>
    <t>UNUSUAL ITEMS</t>
  </si>
  <si>
    <t>CHANGES IN ESTIMATES</t>
  </si>
  <si>
    <t xml:space="preserve">CHANGES IN THE COMPOSITION OF THE GROUP </t>
  </si>
  <si>
    <t>CURRENT YEAR PROSPECTS</t>
  </si>
  <si>
    <t>PROFIT FORECAST</t>
  </si>
  <si>
    <t>QUOTED SECURITIES</t>
  </si>
  <si>
    <t>EARNINGS PER SHARE</t>
  </si>
  <si>
    <t>BY ORDER OF THE BOARD</t>
  </si>
  <si>
    <t>JOHNSON YAP CHOON SENG</t>
  </si>
  <si>
    <t>Company Secretary</t>
  </si>
  <si>
    <t>Results</t>
  </si>
  <si>
    <t>Segment results</t>
  </si>
  <si>
    <t>CURRENT</t>
  </si>
  <si>
    <t>CUMULATIVE</t>
  </si>
  <si>
    <t>Loan</t>
  </si>
  <si>
    <t>Financing</t>
  </si>
  <si>
    <t>Factoring</t>
  </si>
  <si>
    <t>Investment</t>
  </si>
  <si>
    <t>Holding &amp;</t>
  </si>
  <si>
    <t>Others</t>
  </si>
  <si>
    <t>Eliminations</t>
  </si>
  <si>
    <t>Group</t>
  </si>
  <si>
    <t xml:space="preserve">Mgmt </t>
  </si>
  <si>
    <t>Services</t>
  </si>
  <si>
    <t>MATERIAL SUBSEQUENT EVENTS</t>
  </si>
  <si>
    <t>Taxation:</t>
  </si>
  <si>
    <t>Deferred taxation:</t>
  </si>
  <si>
    <t>a.</t>
  </si>
  <si>
    <t>INDIVIDUAL</t>
  </si>
  <si>
    <t>b.</t>
  </si>
  <si>
    <t>c.</t>
  </si>
  <si>
    <t>STATUS OF CORPORATE PROPOSALS ANNOUNCED</t>
  </si>
  <si>
    <t>Short</t>
  </si>
  <si>
    <t>Term</t>
  </si>
  <si>
    <t>MATERIAL  LITIGATIONS</t>
  </si>
  <si>
    <t xml:space="preserve">INDIVIDUAL </t>
  </si>
  <si>
    <t>Basic earnings per share:</t>
  </si>
  <si>
    <t>As at 1 April 2008</t>
  </si>
  <si>
    <t>Incorporated in Malaysia</t>
  </si>
  <si>
    <t>Interim Financial Report</t>
  </si>
  <si>
    <t xml:space="preserve">SUMMARY OF KEY FINANCIAL INFORMATION FOR THE FINANCIAL </t>
  </si>
  <si>
    <t>8.</t>
  </si>
  <si>
    <t>Gross interest income</t>
  </si>
  <si>
    <t>Gross interest expense</t>
  </si>
  <si>
    <t>9.</t>
  </si>
  <si>
    <t>Other income</t>
  </si>
  <si>
    <t>Other expenses</t>
  </si>
  <si>
    <t>Deposits with licensed financial institutions</t>
  </si>
  <si>
    <t>Deferred tax liabilities</t>
  </si>
  <si>
    <t>Earnings</t>
  </si>
  <si>
    <t>Taxes paid</t>
  </si>
  <si>
    <t>Net change in cash and cash equivalents</t>
  </si>
  <si>
    <t>NOTES TO THE INTERIM FINANCIAL REPORT</t>
  </si>
  <si>
    <t>holders of the Company</t>
  </si>
  <si>
    <t>equity holders of the Company (RM)</t>
  </si>
  <si>
    <t>CONDENSED INCOME STATEMENTS</t>
  </si>
  <si>
    <t>3 MONTHS ENDED</t>
  </si>
  <si>
    <t xml:space="preserve">   Equity holders of the Company</t>
  </si>
  <si>
    <t>CONDENSED BALANCE SHEETS</t>
  </si>
  <si>
    <t>TOTAL ASSETS</t>
  </si>
  <si>
    <t>ATTRIBUTABLE TO EQUITY HOLDERS OF THE COMPANY</t>
  </si>
  <si>
    <t>Operating profit before working capital changes</t>
  </si>
  <si>
    <t>Cash used in operations</t>
  </si>
  <si>
    <t>Net cash used in operating activities</t>
  </si>
  <si>
    <t>Net cash generated from investing activities</t>
  </si>
  <si>
    <t>Net cash generated from financing activities</t>
  </si>
  <si>
    <t xml:space="preserve">CASH AND CASH EQUIVALENTS AS AT END OF </t>
  </si>
  <si>
    <t>QUARTER COMPRISE THE FOLLOWING:</t>
  </si>
  <si>
    <t>SEASONAL OR CYCLICAL FACTORS</t>
  </si>
  <si>
    <t xml:space="preserve">          Purchase consideration</t>
  </si>
  <si>
    <t xml:space="preserve">          Sales proceeds</t>
  </si>
  <si>
    <t xml:space="preserve">        At cost</t>
  </si>
  <si>
    <t xml:space="preserve">        At carrying/book value</t>
  </si>
  <si>
    <t xml:space="preserve">        At market value</t>
  </si>
  <si>
    <t>BORROWINGS</t>
  </si>
  <si>
    <t>Secured:</t>
  </si>
  <si>
    <t>Unsecured:</t>
  </si>
  <si>
    <t xml:space="preserve">Weighted average number of </t>
  </si>
  <si>
    <t>FRS 107: Cash Flow Statements</t>
  </si>
  <si>
    <t>FRS 112: Income Taxes</t>
  </si>
  <si>
    <t>FRS 118: Revenue</t>
  </si>
  <si>
    <t>FRS 134: Interim Financial Reporting</t>
  </si>
  <si>
    <t>Long</t>
  </si>
  <si>
    <t>Interest expense applicable to revenue</t>
  </si>
  <si>
    <t>Interest expense applicable to revenue paid</t>
  </si>
  <si>
    <t>External sales</t>
  </si>
  <si>
    <t>Intersegment sales</t>
  </si>
  <si>
    <t>Total revenue</t>
  </si>
  <si>
    <t xml:space="preserve">     Redemption of CPs upon maturity</t>
  </si>
  <si>
    <t>Diluted (sen)</t>
  </si>
  <si>
    <t>Hire-purchase payables</t>
  </si>
  <si>
    <t>Other payables and accrued expenses</t>
  </si>
  <si>
    <t>NET ASSETS PER SHARE (RM)</t>
  </si>
  <si>
    <t>Property, plant and equipment written off</t>
  </si>
  <si>
    <t>Proceeds from issuance of private placement shares</t>
  </si>
  <si>
    <t>Issuance of private placement shares</t>
  </si>
  <si>
    <t xml:space="preserve">Share issuance expenses </t>
  </si>
  <si>
    <t>CONDENSED STATEMENTS OF CHANGES IN EQUITY</t>
  </si>
  <si>
    <t>As at 1 April 2007</t>
  </si>
  <si>
    <t xml:space="preserve">  recognised directly in equity</t>
  </si>
  <si>
    <t>CONDENSED CASH FLOW STATEMENTS</t>
  </si>
  <si>
    <t>CONDENSED CASH FLOW STATEMENTS (CONT'D)</t>
  </si>
  <si>
    <t>FRS 137: Provisions, Contingent Liabilities and Contingent Asset</t>
  </si>
  <si>
    <t>DIVIDEND</t>
  </si>
  <si>
    <t>SEGMENTAL INFORMATION</t>
  </si>
  <si>
    <t>CONTINGENT LIABILITIES</t>
  </si>
  <si>
    <t>OFF-BALANCE SHEET FINANCIAL INSTRUMENTS</t>
  </si>
  <si>
    <t>Other receivables, deposits and prepaid expenses</t>
  </si>
  <si>
    <t>Gain on disposal of short term investments</t>
  </si>
  <si>
    <t xml:space="preserve">     Included within short term investments:</t>
  </si>
  <si>
    <t>TOTAL EQUITY AND LIABILITIES</t>
  </si>
  <si>
    <t>Loan receivables</t>
  </si>
  <si>
    <t>Taxes refunded</t>
  </si>
  <si>
    <t>Proceeds from disposal of short term investments</t>
  </si>
  <si>
    <t xml:space="preserve">  attributable to equity </t>
  </si>
  <si>
    <t>DEBT AND EQUITY SECURITIES</t>
  </si>
  <si>
    <t>-Fixed rate medium term notes</t>
  </si>
  <si>
    <t>-Asset-backed securities</t>
  </si>
  <si>
    <t>-Fixed rate serial bonds</t>
  </si>
  <si>
    <t>-Underwritten commercial papers</t>
  </si>
  <si>
    <t>Non-</t>
  </si>
  <si>
    <t xml:space="preserve">CHANGES IN SIGNIFICANT ACCOUNTING POLICIES </t>
  </si>
  <si>
    <t>DEBT AND EQUITY SECURITIES (CONT'D)</t>
  </si>
  <si>
    <t xml:space="preserve">  Total cost of acquisition</t>
  </si>
  <si>
    <t xml:space="preserve">  Revenue</t>
  </si>
  <si>
    <t>CHANGES IN THE COMPOSITION OF THE GROUP (CONT'D)</t>
  </si>
  <si>
    <t>The assets and liabilities arising from the acquisition are as follows:</t>
  </si>
  <si>
    <t>Acquiree's</t>
  </si>
  <si>
    <t>Carrying</t>
  </si>
  <si>
    <t>Amount</t>
  </si>
  <si>
    <t>The cash outflow on acquisition is as follows:</t>
  </si>
  <si>
    <t xml:space="preserve">  Costs attributable to the acquisition, paid in cash</t>
  </si>
  <si>
    <t>Non-Current Assets</t>
  </si>
  <si>
    <t>Other investment</t>
  </si>
  <si>
    <t>Current Assets</t>
  </si>
  <si>
    <t>Total Equity</t>
  </si>
  <si>
    <t>Total Non-Current Liabilities</t>
  </si>
  <si>
    <t>Total Non-Current Assets</t>
  </si>
  <si>
    <t>Total Current Assets</t>
  </si>
  <si>
    <t>Total Current Liabilities</t>
  </si>
  <si>
    <t>Current Liabilities</t>
  </si>
  <si>
    <t xml:space="preserve">Non-Current Liabilities </t>
  </si>
  <si>
    <t>Total Liabilities</t>
  </si>
  <si>
    <t>Adjustments for:</t>
  </si>
  <si>
    <t xml:space="preserve">  Current period</t>
  </si>
  <si>
    <t>AS AT END OF</t>
  </si>
  <si>
    <t>AS AT PRECEDING</t>
  </si>
  <si>
    <t>Staff costs and directors' remuneration</t>
  </si>
  <si>
    <t xml:space="preserve">Depreciation of property, plant and </t>
  </si>
  <si>
    <t xml:space="preserve">Earnings per share attributable </t>
  </si>
  <si>
    <t>to equity holders of the Company:</t>
  </si>
  <si>
    <t>Equity attributable to equity holders of the Company</t>
  </si>
  <si>
    <t xml:space="preserve">  Other receivables, deposits and prepaid expenses</t>
  </si>
  <si>
    <t xml:space="preserve">  Other payables and accrued expenses</t>
  </si>
  <si>
    <t>TAXATION</t>
  </si>
  <si>
    <t>AUDITORS' REPORT ON PRECEDING ANNUAL AUDITED FINANCIAL STATEMENTS</t>
  </si>
  <si>
    <t xml:space="preserve">Amendment to FRS 121: The Effects of Changes in Foreign Exchange Rates - Net Investment                        </t>
  </si>
  <si>
    <t xml:space="preserve">  in a Foreign Operation</t>
  </si>
  <si>
    <t>PERFORMANCE REVIEW ON THE RESULTS OF THE GROUP FOR THE PERIOD</t>
  </si>
  <si>
    <t>UNQUOTED INVESTMENTS AND/OR PROPERTIES</t>
  </si>
  <si>
    <t xml:space="preserve">  Goodwill on acquisition</t>
  </si>
  <si>
    <t xml:space="preserve">  Total cash outflow of the Group</t>
  </si>
  <si>
    <t xml:space="preserve">  Net cash outflow of the Group</t>
  </si>
  <si>
    <t>Fair Value</t>
  </si>
  <si>
    <t>Recognised</t>
  </si>
  <si>
    <t>on Acquisition</t>
  </si>
  <si>
    <t>RCE Capital Berhad (Company No. 2444-M)</t>
  </si>
  <si>
    <t>31.03.2008</t>
  </si>
  <si>
    <t>The cost of acquisition consisted of the following:</t>
  </si>
  <si>
    <t>The acquired subsidiary company has contributed the following results to the Group:</t>
  </si>
  <si>
    <t>-Revolving credits</t>
  </si>
  <si>
    <t>-Bankers' acceptances</t>
  </si>
  <si>
    <t xml:space="preserve">Basic earnings per share </t>
  </si>
  <si>
    <t>(sen)</t>
  </si>
  <si>
    <t xml:space="preserve">  ordinary shares in issue </t>
  </si>
  <si>
    <t>(unit'000)</t>
  </si>
  <si>
    <t xml:space="preserve">  holders of the Company </t>
  </si>
  <si>
    <t>(RM'000)</t>
  </si>
  <si>
    <t>Reserve</t>
  </si>
  <si>
    <t>MATERIAL CHANGE IN PROFIT BEFORE TAX FOR CURRENT QUARTER COMPARED WITH PRECEDING QUARTER</t>
  </si>
  <si>
    <t>Repayment of finance lease payables</t>
  </si>
  <si>
    <t>Repayment of hire-purchase payables</t>
  </si>
  <si>
    <t>Drawdown of revolving credits</t>
  </si>
  <si>
    <t>-Term loan</t>
  </si>
  <si>
    <t>Short term investments</t>
  </si>
  <si>
    <t>Allowance for impairment loss in short term investments</t>
  </si>
  <si>
    <t xml:space="preserve">  Cash and cash equivalents of subsidiary company acquired</t>
  </si>
  <si>
    <t>Repayment of revolving credits</t>
  </si>
  <si>
    <t xml:space="preserve">  Investment property</t>
  </si>
  <si>
    <t>Investment properties</t>
  </si>
  <si>
    <t xml:space="preserve">  and investment properties</t>
  </si>
  <si>
    <t xml:space="preserve">  Purchase consideration satisfied by debt settlement, via cash </t>
  </si>
  <si>
    <t xml:space="preserve">  Fair value of total net assets</t>
  </si>
  <si>
    <t xml:space="preserve">  Group's share of net assets</t>
  </si>
  <si>
    <t xml:space="preserve">  Purchase consideration satisfied by cash *</t>
  </si>
  <si>
    <t>* Denotes RM1</t>
  </si>
  <si>
    <t>Acquisition of a subsidiary company, net</t>
  </si>
  <si>
    <t xml:space="preserve">  Cash and bank balances</t>
  </si>
  <si>
    <t>PERIOD ENDED 31 DECEMBER 2008</t>
  </si>
  <si>
    <t>9 MONTHS ENDED</t>
  </si>
  <si>
    <t>31.12.2008</t>
  </si>
  <si>
    <t>31.12.2007</t>
  </si>
  <si>
    <t>As at 31 December 2007</t>
  </si>
  <si>
    <t>As at 31 December 2008</t>
  </si>
  <si>
    <t>Date: 25 February 2009</t>
  </si>
  <si>
    <t xml:space="preserve">  Underprovision in prior year</t>
  </si>
  <si>
    <t xml:space="preserve">     Issuance of CPs</t>
  </si>
  <si>
    <t>SEGMENTAL INFORMATION (CONT'D)</t>
  </si>
  <si>
    <t xml:space="preserve">   equipment and investment properties</t>
  </si>
  <si>
    <t xml:space="preserve">     Issuance of ABS </t>
  </si>
  <si>
    <t xml:space="preserve">     Redemption of ABS upon maturity</t>
  </si>
  <si>
    <r>
      <t>for 3</t>
    </r>
    <r>
      <rPr>
        <b/>
        <vertAlign val="superscript"/>
        <sz val="12"/>
        <rFont val="Times New Roman"/>
        <family val="1"/>
      </rPr>
      <t>rd</t>
    </r>
    <r>
      <rPr>
        <b/>
        <sz val="12"/>
        <rFont val="Times New Roman"/>
        <family val="1"/>
      </rPr>
      <t xml:space="preserve"> Quarter Ended 31 December 2008</t>
    </r>
  </si>
  <si>
    <t>Dividend</t>
  </si>
  <si>
    <t>Dividend income</t>
  </si>
  <si>
    <t>(Increase)/Decrease in working capital:</t>
  </si>
  <si>
    <t>Dividend received</t>
  </si>
  <si>
    <t>Dividend paid</t>
  </si>
  <si>
    <t xml:space="preserve">     Redemption of bonds upon maturity</t>
  </si>
  <si>
    <t xml:space="preserve">     Redemption of MTNs upon maturity</t>
  </si>
  <si>
    <t xml:space="preserve">     Early redemption of MTNs </t>
  </si>
  <si>
    <t>-Fixed rate term loans</t>
  </si>
  <si>
    <t>Proceeds from disposal of other investment</t>
  </si>
  <si>
    <t xml:space="preserve">     Included within short term </t>
  </si>
  <si>
    <t xml:space="preserve">       investments:</t>
  </si>
  <si>
    <t>Redemption of bonds and MTNs</t>
  </si>
  <si>
    <t>Redemption of CPs</t>
  </si>
  <si>
    <t>Proceeds from issuance of CPs</t>
  </si>
  <si>
    <t xml:space="preserve">     Included within other investment:</t>
  </si>
  <si>
    <t>Proceeds from issuance of ABS</t>
  </si>
  <si>
    <t>Redemption of ABS</t>
  </si>
  <si>
    <t xml:space="preserve">          Gain on disposal</t>
  </si>
  <si>
    <t xml:space="preserve">  Loss for the period</t>
  </si>
  <si>
    <t>(Decrease)/Increase in working capital:</t>
  </si>
  <si>
    <t>Loss on early redemption of MTNs</t>
  </si>
  <si>
    <t>Amortisation of discount on MTNs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</si>
</sst>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0;\(\$#,##0.00\)"/>
    <numFmt numFmtId="180" formatCode="\$#,##0;\(\$#,##0\)"/>
    <numFmt numFmtId="181" formatCode="#,##0;\(#,##0\)"/>
    <numFmt numFmtId="182" formatCode="0.00_)"/>
    <numFmt numFmtId="183" formatCode="dd/mm/yyyy"/>
    <numFmt numFmtId="184" formatCode="#,##0,_);\(#,##0,\)"/>
    <numFmt numFmtId="185" formatCode="d/m/yyyy"/>
    <numFmt numFmtId="186" formatCode="0.00_);\(0.00\)"/>
    <numFmt numFmtId="187" formatCode="0.000_);\(0.000\)"/>
    <numFmt numFmtId="188" formatCode="_(* #,##0.00_);_(* \(#,##0.00\);_(* &quot;-&quot;???_);_(@_)"/>
    <numFmt numFmtId="189" formatCode="_(* #,##0.0_);_(* \(#,##0.0\);_(* &quot;-&quot;??_);_(@_)"/>
    <numFmt numFmtId="190" formatCode="_-* #,##0.0_-;\-* #,##0.0_-;_-* &quot;-&quot;??_-;_-@_-"/>
    <numFmt numFmtId="191" formatCode="_-* #,##0_-;\-* #,##0_-;_-* &quot;-&quot;??_-;_-@_-"/>
    <numFmt numFmtId="192" formatCode="[$-409]dddd\,\ mmmm\ dd\,\ yyyy"/>
    <numFmt numFmtId="193" formatCode="dd/mm/yyyy;@"/>
    <numFmt numFmtId="194" formatCode="_ * #,##0_ ;_ * \-#,##0_ ;_ * &quot;-&quot;??_ ;_ @_ "/>
    <numFmt numFmtId="195" formatCode="#,##0.0,_);\(#,##0.0,\)"/>
    <numFmt numFmtId="196" formatCode="#,##0.00,_);\(#,##0.00,\)"/>
    <numFmt numFmtId="197" formatCode="#,##0.000,_);\(#,##0.000,\)"/>
  </numFmts>
  <fonts count="45">
    <font>
      <sz val="10"/>
      <name val="Helv"/>
      <family val="0"/>
    </font>
    <font>
      <i/>
      <sz val="10"/>
      <name val="Helv"/>
      <family val="0"/>
    </font>
    <font>
      <b/>
      <sz val="10"/>
      <name val="Helv"/>
      <family val="0"/>
    </font>
    <font>
      <sz val="12"/>
      <name val="Helv"/>
      <family val="0"/>
    </font>
    <font>
      <sz val="10"/>
      <name val="Arial"/>
      <family val="0"/>
    </font>
    <font>
      <sz val="10"/>
      <name val="Courier"/>
      <family val="0"/>
    </font>
    <font>
      <sz val="10"/>
      <name val="Times New Roman"/>
      <family val="0"/>
    </font>
    <font>
      <sz val="12"/>
      <name val="Arial"/>
      <family val="0"/>
    </font>
    <font>
      <b/>
      <sz val="18"/>
      <name val="Arial"/>
      <family val="0"/>
    </font>
    <font>
      <b/>
      <sz val="12"/>
      <name val="Arial"/>
      <family val="0"/>
    </font>
    <font>
      <sz val="8"/>
      <name val="Helv"/>
      <family val="0"/>
    </font>
    <font>
      <sz val="12"/>
      <name val="Times New Roman"/>
      <family val="1"/>
    </font>
    <font>
      <b/>
      <sz val="12"/>
      <name val="Times New Roman"/>
      <family val="1"/>
    </font>
    <font>
      <u val="single"/>
      <sz val="10"/>
      <color indexed="20"/>
      <name val="Arial"/>
      <family val="0"/>
    </font>
    <font>
      <u val="single"/>
      <sz val="10"/>
      <color indexed="12"/>
      <name val="Arial"/>
      <family val="0"/>
    </font>
    <font>
      <b/>
      <i/>
      <sz val="16"/>
      <name val="Helv"/>
      <family val="0"/>
    </font>
    <font>
      <sz val="8"/>
      <name val="Arial"/>
      <family val="0"/>
    </font>
    <font>
      <sz val="14"/>
      <name val="Arial"/>
      <family val="2"/>
    </font>
    <font>
      <b/>
      <sz val="14"/>
      <name val="Arial"/>
      <family val="2"/>
    </font>
    <font>
      <sz val="14"/>
      <name val="Helv"/>
      <family val="0"/>
    </font>
    <font>
      <sz val="14"/>
      <name val="Times New Roman"/>
      <family val="1"/>
    </font>
    <font>
      <sz val="11"/>
      <name val="Times New Roman"/>
      <family val="1"/>
    </font>
    <font>
      <sz val="11"/>
      <name val="Helv"/>
      <family val="0"/>
    </font>
    <font>
      <b/>
      <u val="single"/>
      <sz val="12"/>
      <name val="Times New Roman"/>
      <family val="1"/>
    </font>
    <font>
      <b/>
      <sz val="14"/>
      <name val="Times New Roman"/>
      <family val="1"/>
    </font>
    <font>
      <b/>
      <sz val="14"/>
      <color indexed="10"/>
      <name val="Times New Roman"/>
      <family val="1"/>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Times New Roman"/>
      <family val="0"/>
    </font>
    <font>
      <sz val="14"/>
      <color indexed="10"/>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style="thin"/>
      <right style="thin"/>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171"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9" fontId="4" fillId="0" borderId="0" applyFont="0" applyFill="0" applyBorder="0" applyAlignment="0" applyProtection="0"/>
    <xf numFmtId="181" fontId="6" fillId="0" borderId="0">
      <alignment/>
      <protection/>
    </xf>
    <xf numFmtId="177" fontId="4" fillId="0" borderId="0" applyFont="0" applyFill="0" applyBorder="0" applyAlignment="0" applyProtection="0"/>
    <xf numFmtId="176" fontId="4" fillId="0" borderId="0" applyFont="0" applyFill="0" applyBorder="0" applyAlignment="0" applyProtection="0"/>
    <xf numFmtId="179" fontId="6" fillId="0" borderId="0">
      <alignment/>
      <protection/>
    </xf>
    <xf numFmtId="0" fontId="7" fillId="0" borderId="0" applyProtection="0">
      <alignment/>
    </xf>
    <xf numFmtId="180" fontId="6" fillId="0" borderId="0">
      <alignment/>
      <protection/>
    </xf>
    <xf numFmtId="0" fontId="32" fillId="0" borderId="0" applyNumberFormat="0" applyFill="0" applyBorder="0" applyAlignment="0" applyProtection="0"/>
    <xf numFmtId="2" fontId="7" fillId="0" borderId="0" applyProtection="0">
      <alignment/>
    </xf>
    <xf numFmtId="0" fontId="13"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Protection="0">
      <alignment/>
    </xf>
    <xf numFmtId="0" fontId="9" fillId="0" borderId="0" applyProtection="0">
      <alignment/>
    </xf>
    <xf numFmtId="0" fontId="14"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182"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7" fontId="7" fillId="0" borderId="0">
      <alignment/>
      <protection/>
    </xf>
    <xf numFmtId="0" fontId="4" fillId="0" borderId="0">
      <alignment/>
      <protection/>
    </xf>
    <xf numFmtId="0" fontId="0" fillId="23" borderId="7" applyNumberFormat="0" applyFont="0" applyAlignment="0" applyProtection="0"/>
    <xf numFmtId="0" fontId="40" fillId="20"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7" fillId="0" borderId="9" applyProtection="0">
      <alignment/>
    </xf>
    <xf numFmtId="0" fontId="42" fillId="0" borderId="0" applyNumberFormat="0" applyFill="0" applyBorder="0" applyAlignment="0" applyProtection="0"/>
  </cellStyleXfs>
  <cellXfs count="473">
    <xf numFmtId="0" fontId="0" fillId="0" borderId="0" xfId="0" applyAlignment="1">
      <alignment/>
    </xf>
    <xf numFmtId="0" fontId="11"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xf>
    <xf numFmtId="0" fontId="7" fillId="0" borderId="0" xfId="0" applyFont="1" applyAlignment="1">
      <alignment/>
    </xf>
    <xf numFmtId="0" fontId="7" fillId="0" borderId="0" xfId="0" applyFont="1" applyAlignment="1">
      <alignment horizontal="center"/>
    </xf>
    <xf numFmtId="0" fontId="11" fillId="0" borderId="0" xfId="0" applyFont="1" applyAlignment="1">
      <alignment/>
    </xf>
    <xf numFmtId="37" fontId="11" fillId="0" borderId="0" xfId="0" applyNumberFormat="1" applyFont="1" applyAlignment="1">
      <alignment/>
    </xf>
    <xf numFmtId="0" fontId="7" fillId="0" borderId="0" xfId="76" applyFont="1">
      <alignment/>
      <protection/>
    </xf>
    <xf numFmtId="0" fontId="9" fillId="0" borderId="0" xfId="76" applyFont="1">
      <alignment/>
      <protection/>
    </xf>
    <xf numFmtId="0" fontId="17" fillId="0" borderId="0" xfId="0" applyFont="1" applyAlignment="1">
      <alignment/>
    </xf>
    <xf numFmtId="0" fontId="18" fillId="0" borderId="0" xfId="0" applyNumberFormat="1" applyFont="1" applyAlignment="1">
      <alignment horizontal="left"/>
    </xf>
    <xf numFmtId="0" fontId="18" fillId="0" borderId="0" xfId="0" applyNumberFormat="1" applyFont="1" applyAlignment="1">
      <alignment horizontal="center"/>
    </xf>
    <xf numFmtId="0" fontId="19" fillId="0" borderId="0" xfId="0" applyFont="1" applyAlignment="1">
      <alignment/>
    </xf>
    <xf numFmtId="0" fontId="20" fillId="0" borderId="0" xfId="0" applyFont="1" applyAlignment="1">
      <alignment/>
    </xf>
    <xf numFmtId="178" fontId="18" fillId="0" borderId="0" xfId="42" applyNumberFormat="1" applyFont="1" applyBorder="1" applyAlignment="1">
      <alignment horizontal="center"/>
    </xf>
    <xf numFmtId="178" fontId="17" fillId="0" borderId="0" xfId="42" applyNumberFormat="1" applyFont="1" applyBorder="1" applyAlignment="1">
      <alignment horizontal="center"/>
    </xf>
    <xf numFmtId="169" fontId="20" fillId="0" borderId="0" xfId="0" applyNumberFormat="1" applyFont="1" applyAlignment="1">
      <alignment/>
    </xf>
    <xf numFmtId="178" fontId="20" fillId="0" borderId="0" xfId="42" applyNumberFormat="1" applyFont="1" applyBorder="1" applyAlignment="1">
      <alignment/>
    </xf>
    <xf numFmtId="0" fontId="17" fillId="0" borderId="0" xfId="75" applyFont="1">
      <alignment/>
      <protection/>
    </xf>
    <xf numFmtId="0" fontId="17" fillId="0" borderId="0" xfId="75" applyFont="1" applyAlignment="1">
      <alignment horizontal="center"/>
      <protection/>
    </xf>
    <xf numFmtId="0" fontId="18" fillId="0" borderId="0" xfId="75" applyFont="1" applyAlignment="1">
      <alignment horizontal="center"/>
      <protection/>
    </xf>
    <xf numFmtId="0" fontId="18" fillId="0" borderId="0" xfId="73" applyFont="1">
      <alignment/>
      <protection/>
    </xf>
    <xf numFmtId="0" fontId="17" fillId="0" borderId="0" xfId="73" applyFont="1">
      <alignment/>
      <protection/>
    </xf>
    <xf numFmtId="0" fontId="18" fillId="0" borderId="0" xfId="73" applyFont="1" applyAlignment="1">
      <alignment horizontal="center"/>
      <protection/>
    </xf>
    <xf numFmtId="0" fontId="17" fillId="0" borderId="0" xfId="73" applyFont="1" applyAlignment="1">
      <alignment horizontal="center"/>
      <protection/>
    </xf>
    <xf numFmtId="0" fontId="17" fillId="0" borderId="0" xfId="73" applyFont="1" applyBorder="1" quotePrefix="1">
      <alignment/>
      <protection/>
    </xf>
    <xf numFmtId="0" fontId="17" fillId="0" borderId="0" xfId="73" applyFont="1" applyBorder="1">
      <alignment/>
      <protection/>
    </xf>
    <xf numFmtId="171" fontId="18" fillId="0" borderId="0" xfId="42" applyNumberFormat="1" applyFont="1" applyBorder="1" applyAlignment="1">
      <alignment horizontal="center"/>
    </xf>
    <xf numFmtId="0" fontId="18" fillId="0" borderId="0" xfId="73" applyFont="1" applyBorder="1" applyAlignment="1">
      <alignment horizontal="center"/>
      <protection/>
    </xf>
    <xf numFmtId="0" fontId="17" fillId="0" borderId="0" xfId="73" applyFont="1" applyBorder="1" applyAlignment="1">
      <alignment horizontal="center"/>
      <protection/>
    </xf>
    <xf numFmtId="0" fontId="10" fillId="0" borderId="0" xfId="0" applyFont="1" applyAlignment="1">
      <alignment/>
    </xf>
    <xf numFmtId="0" fontId="11" fillId="0" borderId="0" xfId="0" applyFont="1" applyAlignment="1">
      <alignment horizontal="left"/>
    </xf>
    <xf numFmtId="0" fontId="21" fillId="0" borderId="0" xfId="0" applyFont="1" applyAlignment="1">
      <alignment/>
    </xf>
    <xf numFmtId="0" fontId="22" fillId="0" borderId="0" xfId="0" applyFont="1" applyAlignment="1">
      <alignment/>
    </xf>
    <xf numFmtId="0" fontId="23" fillId="0" borderId="0" xfId="0" applyFont="1" applyAlignment="1">
      <alignment horizontal="left"/>
    </xf>
    <xf numFmtId="0" fontId="12" fillId="0" borderId="0" xfId="0" applyFont="1" applyAlignment="1">
      <alignment horizontal="centerContinuous"/>
    </xf>
    <xf numFmtId="0" fontId="12"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vertical="top" wrapText="1"/>
    </xf>
    <xf numFmtId="0" fontId="0" fillId="0" borderId="0" xfId="0" applyAlignment="1">
      <alignment vertical="top" wrapText="1"/>
    </xf>
    <xf numFmtId="178" fontId="12" fillId="0" borderId="0" xfId="42" applyNumberFormat="1" applyFont="1" applyBorder="1" applyAlignment="1">
      <alignment/>
    </xf>
    <xf numFmtId="178" fontId="11" fillId="0" borderId="0" xfId="42" applyNumberFormat="1" applyFont="1" applyBorder="1" applyAlignment="1">
      <alignment/>
    </xf>
    <xf numFmtId="178" fontId="11" fillId="0" borderId="0" xfId="42" applyNumberFormat="1" applyFont="1" applyAlignment="1">
      <alignment/>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0" fontId="20" fillId="0" borderId="0" xfId="0" applyFont="1" applyBorder="1" applyAlignment="1">
      <alignment horizontal="right"/>
    </xf>
    <xf numFmtId="0" fontId="20" fillId="0" borderId="0" xfId="0" applyFont="1" applyBorder="1" applyAlignment="1">
      <alignment/>
    </xf>
    <xf numFmtId="0" fontId="20" fillId="0" borderId="0" xfId="0" applyFont="1" applyAlignment="1">
      <alignment horizontal="left"/>
    </xf>
    <xf numFmtId="0" fontId="4" fillId="0" borderId="0" xfId="0" applyFont="1" applyAlignment="1">
      <alignment/>
    </xf>
    <xf numFmtId="0" fontId="0" fillId="0" borderId="0" xfId="0" applyAlignment="1">
      <alignment horizontal="left"/>
    </xf>
    <xf numFmtId="0" fontId="11" fillId="0" borderId="0" xfId="0" applyFont="1" applyBorder="1" applyAlignment="1">
      <alignment horizontal="center"/>
    </xf>
    <xf numFmtId="0" fontId="11" fillId="0" borderId="0" xfId="0" applyNumberFormat="1" applyFont="1" applyBorder="1" applyAlignment="1">
      <alignment horizontal="center"/>
    </xf>
    <xf numFmtId="0" fontId="11" fillId="0" borderId="0" xfId="0" applyFont="1" applyAlignment="1">
      <alignment horizontal="center"/>
    </xf>
    <xf numFmtId="0" fontId="24" fillId="0" borderId="0" xfId="0" applyFont="1" applyAlignment="1">
      <alignment/>
    </xf>
    <xf numFmtId="0" fontId="20" fillId="0" borderId="0" xfId="0" applyFont="1" applyAlignment="1">
      <alignment horizontal="centerContinuous"/>
    </xf>
    <xf numFmtId="0" fontId="20" fillId="0" borderId="0" xfId="0" applyFont="1" applyBorder="1" applyAlignment="1">
      <alignment horizontal="centerContinuous"/>
    </xf>
    <xf numFmtId="0" fontId="24" fillId="0" borderId="0" xfId="0" applyFont="1" applyBorder="1" applyAlignment="1">
      <alignment horizontal="centerContinuous"/>
    </xf>
    <xf numFmtId="0" fontId="24" fillId="0" borderId="0" xfId="0" applyFont="1" applyAlignment="1">
      <alignment horizontal="centerContinuous"/>
    </xf>
    <xf numFmtId="0" fontId="24" fillId="0" borderId="0" xfId="0" applyFont="1" applyAlignment="1">
      <alignment horizontal="left"/>
    </xf>
    <xf numFmtId="0" fontId="20" fillId="0" borderId="0" xfId="0" applyFont="1" applyAlignment="1">
      <alignment horizontal="justify" vertical="top" wrapText="1"/>
    </xf>
    <xf numFmtId="178" fontId="24" fillId="0" borderId="0" xfId="42" applyNumberFormat="1" applyFont="1" applyBorder="1" applyAlignment="1">
      <alignment/>
    </xf>
    <xf numFmtId="0" fontId="20" fillId="0" borderId="0" xfId="0" applyFont="1" applyAlignment="1">
      <alignment/>
    </xf>
    <xf numFmtId="0" fontId="24" fillId="0" borderId="0" xfId="0" applyFont="1" applyAlignment="1">
      <alignment/>
    </xf>
    <xf numFmtId="0" fontId="20" fillId="0" borderId="0" xfId="0" applyNumberFormat="1" applyFont="1" applyAlignment="1" quotePrefix="1">
      <alignment horizontal="left"/>
    </xf>
    <xf numFmtId="0" fontId="20" fillId="0" borderId="0" xfId="0" applyFont="1" applyFill="1" applyAlignment="1">
      <alignment horizontal="justify" vertical="top" wrapText="1"/>
    </xf>
    <xf numFmtId="0" fontId="20" fillId="0" borderId="0" xfId="0" applyFont="1" applyFill="1" applyBorder="1" applyAlignment="1">
      <alignment/>
    </xf>
    <xf numFmtId="0" fontId="24" fillId="0" borderId="0" xfId="0" applyFont="1" applyBorder="1" applyAlignment="1">
      <alignment horizontal="left"/>
    </xf>
    <xf numFmtId="0" fontId="20" fillId="0" borderId="0" xfId="0" applyFont="1" applyBorder="1" applyAlignment="1">
      <alignment horizontal="left"/>
    </xf>
    <xf numFmtId="0" fontId="20" fillId="0" borderId="0" xfId="0" applyFont="1" applyAlignment="1">
      <alignment vertical="top" wrapText="1"/>
    </xf>
    <xf numFmtId="49" fontId="20" fillId="0" borderId="0" xfId="0" applyNumberFormat="1" applyFont="1" applyAlignment="1" quotePrefix="1">
      <alignment horizontal="left"/>
    </xf>
    <xf numFmtId="49" fontId="20" fillId="0" borderId="0" xfId="0" applyNumberFormat="1" applyFont="1" applyAlignment="1">
      <alignment horizontal="left" vertical="top"/>
    </xf>
    <xf numFmtId="0" fontId="20" fillId="0" borderId="0" xfId="0" applyNumberFormat="1" applyFont="1" applyBorder="1" applyAlignment="1" quotePrefix="1">
      <alignment horizontal="left"/>
    </xf>
    <xf numFmtId="0" fontId="24" fillId="0" borderId="0" xfId="0" applyNumberFormat="1" applyFont="1" applyAlignment="1">
      <alignment horizontal="centerContinuous"/>
    </xf>
    <xf numFmtId="0" fontId="24" fillId="0" borderId="0" xfId="0" applyNumberFormat="1" applyFont="1" applyBorder="1" applyAlignment="1">
      <alignment horizontal="center"/>
    </xf>
    <xf numFmtId="0" fontId="20" fillId="0" borderId="0" xfId="0" applyNumberFormat="1" applyFont="1" applyAlignment="1">
      <alignment horizontal="center"/>
    </xf>
    <xf numFmtId="0" fontId="24" fillId="0" borderId="0" xfId="0" applyNumberFormat="1" applyFont="1" applyAlignment="1">
      <alignment horizontal="center"/>
    </xf>
    <xf numFmtId="0" fontId="20" fillId="0" borderId="0" xfId="0" applyNumberFormat="1" applyFont="1" applyBorder="1" applyAlignment="1">
      <alignment horizontal="left"/>
    </xf>
    <xf numFmtId="0" fontId="24" fillId="0" borderId="0" xfId="0" applyNumberFormat="1" applyFont="1" applyBorder="1" applyAlignment="1" quotePrefix="1">
      <alignment horizontal="center"/>
    </xf>
    <xf numFmtId="178" fontId="20" fillId="0" borderId="0" xfId="42" applyNumberFormat="1" applyFont="1" applyBorder="1" applyAlignment="1">
      <alignment horizontal="right"/>
    </xf>
    <xf numFmtId="178" fontId="20" fillId="0" borderId="0" xfId="0" applyNumberFormat="1" applyFont="1" applyBorder="1" applyAlignment="1">
      <alignment/>
    </xf>
    <xf numFmtId="0" fontId="20" fillId="0" borderId="0" xfId="0" applyFont="1" applyAlignment="1">
      <alignment horizontal="justify" wrapText="1"/>
    </xf>
    <xf numFmtId="0" fontId="20" fillId="0" borderId="0" xfId="0" applyFont="1" applyAlignment="1">
      <alignment horizontal="center" wrapText="1"/>
    </xf>
    <xf numFmtId="185" fontId="20" fillId="0" borderId="0" xfId="0" applyNumberFormat="1" applyFont="1" applyAlignment="1">
      <alignment horizontal="center"/>
    </xf>
    <xf numFmtId="178" fontId="20" fillId="0" borderId="0" xfId="42" applyNumberFormat="1" applyFont="1" applyAlignment="1">
      <alignment horizontal="center"/>
    </xf>
    <xf numFmtId="178" fontId="24" fillId="0" borderId="0" xfId="42" applyNumberFormat="1" applyFont="1" applyAlignment="1">
      <alignment horizontal="center"/>
    </xf>
    <xf numFmtId="185" fontId="20" fillId="0" borderId="0" xfId="0" applyNumberFormat="1" applyFont="1" applyAlignment="1" quotePrefix="1">
      <alignment horizontal="center"/>
    </xf>
    <xf numFmtId="178" fontId="20" fillId="0" borderId="0" xfId="42" applyNumberFormat="1" applyFont="1" applyBorder="1" applyAlignment="1">
      <alignment horizontal="center"/>
    </xf>
    <xf numFmtId="49" fontId="20" fillId="0" borderId="0" xfId="0" applyNumberFormat="1" applyFont="1" applyAlignment="1">
      <alignment horizontal="left"/>
    </xf>
    <xf numFmtId="49" fontId="24" fillId="0" borderId="0" xfId="42" applyNumberFormat="1" applyFont="1" applyBorder="1" applyAlignment="1">
      <alignment/>
    </xf>
    <xf numFmtId="49" fontId="20" fillId="0" borderId="0" xfId="42" applyNumberFormat="1" applyFont="1" applyBorder="1" applyAlignment="1">
      <alignment/>
    </xf>
    <xf numFmtId="49" fontId="20" fillId="0" borderId="0" xfId="0" applyNumberFormat="1" applyFont="1" applyAlignment="1">
      <alignment/>
    </xf>
    <xf numFmtId="169" fontId="20" fillId="0" borderId="0" xfId="0" applyNumberFormat="1" applyFont="1" applyAlignment="1">
      <alignment horizontal="left"/>
    </xf>
    <xf numFmtId="169" fontId="20" fillId="0" borderId="0" xfId="0" applyNumberFormat="1" applyFont="1" applyAlignment="1" quotePrefix="1">
      <alignment horizontal="left"/>
    </xf>
    <xf numFmtId="169" fontId="20" fillId="0" borderId="0" xfId="0" applyNumberFormat="1" applyFont="1" applyAlignment="1">
      <alignment horizontal="center"/>
    </xf>
    <xf numFmtId="169" fontId="20" fillId="0" borderId="0" xfId="0" applyNumberFormat="1" applyFont="1" applyBorder="1" applyAlignment="1">
      <alignment/>
    </xf>
    <xf numFmtId="178" fontId="20" fillId="0" borderId="0" xfId="42" applyNumberFormat="1" applyFont="1" applyBorder="1" applyAlignment="1">
      <alignment/>
    </xf>
    <xf numFmtId="0" fontId="24" fillId="0" borderId="0" xfId="0" applyFont="1" applyBorder="1" applyAlignment="1">
      <alignment/>
    </xf>
    <xf numFmtId="178" fontId="24" fillId="0" borderId="0" xfId="42" applyNumberFormat="1" applyFont="1" applyBorder="1" applyAlignment="1">
      <alignment horizontal="centerContinuous"/>
    </xf>
    <xf numFmtId="178" fontId="20" fillId="0" borderId="0" xfId="42" applyNumberFormat="1" applyFont="1" applyBorder="1" applyAlignment="1">
      <alignment horizontal="centerContinuous"/>
    </xf>
    <xf numFmtId="187" fontId="20" fillId="0" borderId="0" xfId="0" applyNumberFormat="1" applyFont="1" applyAlignment="1">
      <alignment/>
    </xf>
    <xf numFmtId="0" fontId="20" fillId="0" borderId="0" xfId="0" applyFont="1" applyAlignment="1">
      <alignment horizontal="right"/>
    </xf>
    <xf numFmtId="0" fontId="20" fillId="0" borderId="0" xfId="0" applyFont="1" applyFill="1" applyAlignment="1">
      <alignment horizontal="centerContinuous"/>
    </xf>
    <xf numFmtId="0" fontId="20" fillId="0" borderId="0" xfId="0" applyFont="1" applyFill="1" applyAlignment="1">
      <alignment/>
    </xf>
    <xf numFmtId="0" fontId="24" fillId="0" borderId="0" xfId="0" applyFont="1" applyFill="1" applyAlignment="1">
      <alignment horizontal="left"/>
    </xf>
    <xf numFmtId="0" fontId="20" fillId="0" borderId="0" xfId="0" applyFont="1" applyAlignment="1">
      <alignment horizontal="center"/>
    </xf>
    <xf numFmtId="0" fontId="20" fillId="0" borderId="0" xfId="0" applyNumberFormat="1" applyFont="1" applyAlignment="1">
      <alignment horizontal="left"/>
    </xf>
    <xf numFmtId="0" fontId="20" fillId="0" borderId="0" xfId="0" applyFont="1" applyAlignment="1">
      <alignment wrapText="1"/>
    </xf>
    <xf numFmtId="0" fontId="20" fillId="0" borderId="0" xfId="0" applyFont="1" applyBorder="1" applyAlignment="1">
      <alignment wrapText="1"/>
    </xf>
    <xf numFmtId="0" fontId="24" fillId="0" borderId="0" xfId="0" applyNumberFormat="1" applyFont="1" applyAlignment="1">
      <alignment horizontal="right"/>
    </xf>
    <xf numFmtId="178" fontId="20" fillId="0" borderId="0" xfId="42" applyNumberFormat="1" applyFont="1" applyBorder="1" applyAlignment="1" quotePrefix="1">
      <alignment/>
    </xf>
    <xf numFmtId="0" fontId="20" fillId="0" borderId="0" xfId="0" applyFont="1" applyBorder="1" applyAlignment="1">
      <alignment vertical="top" wrapText="1"/>
    </xf>
    <xf numFmtId="0" fontId="24" fillId="0" borderId="0" xfId="0" applyNumberFormat="1" applyFont="1" applyBorder="1" applyAlignment="1">
      <alignment horizontal="centerContinuous"/>
    </xf>
    <xf numFmtId="0" fontId="20" fillId="0" borderId="0" xfId="0" applyFont="1" applyBorder="1" applyAlignment="1">
      <alignment horizontal="justify" vertical="justify"/>
    </xf>
    <xf numFmtId="0" fontId="24" fillId="0" borderId="0" xfId="0" applyFont="1" applyAlignment="1" quotePrefix="1">
      <alignment horizontal="left"/>
    </xf>
    <xf numFmtId="0" fontId="12" fillId="0" borderId="0" xfId="73" applyFont="1" applyAlignment="1">
      <alignment horizontal="right"/>
      <protection/>
    </xf>
    <xf numFmtId="0" fontId="24" fillId="0" borderId="0" xfId="73" applyFont="1">
      <alignment/>
      <protection/>
    </xf>
    <xf numFmtId="0" fontId="20" fillId="0" borderId="0" xfId="73" applyFont="1">
      <alignment/>
      <protection/>
    </xf>
    <xf numFmtId="0" fontId="24" fillId="0" borderId="0" xfId="73" applyFont="1" applyAlignment="1">
      <alignment horizontal="center"/>
      <protection/>
    </xf>
    <xf numFmtId="0" fontId="20" fillId="0" borderId="0" xfId="73" applyFont="1" applyAlignment="1">
      <alignment horizontal="center"/>
      <protection/>
    </xf>
    <xf numFmtId="0" fontId="12" fillId="0" borderId="0" xfId="73" applyFont="1">
      <alignment/>
      <protection/>
    </xf>
    <xf numFmtId="0" fontId="24" fillId="0" borderId="0" xfId="0" applyFont="1" applyAlignment="1">
      <alignment horizontal="center"/>
    </xf>
    <xf numFmtId="0" fontId="24" fillId="0" borderId="10" xfId="73" applyFont="1" applyBorder="1">
      <alignment/>
      <protection/>
    </xf>
    <xf numFmtId="0" fontId="17" fillId="0" borderId="10" xfId="73" applyFont="1" applyBorder="1">
      <alignment/>
      <protection/>
    </xf>
    <xf numFmtId="0" fontId="18" fillId="0" borderId="10" xfId="73" applyFont="1" applyBorder="1" applyAlignment="1">
      <alignment horizontal="center"/>
      <protection/>
    </xf>
    <xf numFmtId="0" fontId="17" fillId="0" borderId="10" xfId="73" applyFont="1" applyBorder="1" applyAlignment="1">
      <alignment horizontal="center"/>
      <protection/>
    </xf>
    <xf numFmtId="0" fontId="24" fillId="0" borderId="11" xfId="73" applyFont="1" applyBorder="1">
      <alignment/>
      <protection/>
    </xf>
    <xf numFmtId="0" fontId="17" fillId="0" borderId="11" xfId="73" applyFont="1" applyBorder="1">
      <alignment/>
      <protection/>
    </xf>
    <xf numFmtId="0" fontId="18" fillId="0" borderId="11" xfId="73" applyFont="1" applyBorder="1" applyAlignment="1">
      <alignment horizontal="center"/>
      <protection/>
    </xf>
    <xf numFmtId="0" fontId="17" fillId="0" borderId="11" xfId="73" applyFont="1" applyBorder="1" applyAlignment="1">
      <alignment horizontal="center"/>
      <protection/>
    </xf>
    <xf numFmtId="183" fontId="24" fillId="0" borderId="0" xfId="73" applyNumberFormat="1" applyFont="1" applyAlignment="1">
      <alignment horizontal="right"/>
      <protection/>
    </xf>
    <xf numFmtId="183" fontId="20" fillId="0" borderId="0" xfId="73" applyNumberFormat="1" applyFont="1" applyAlignment="1">
      <alignment horizontal="right"/>
      <protection/>
    </xf>
    <xf numFmtId="183" fontId="20" fillId="0" borderId="0" xfId="73" applyNumberFormat="1" applyFont="1" applyAlignment="1">
      <alignment horizontal="center"/>
      <protection/>
    </xf>
    <xf numFmtId="0" fontId="24" fillId="0" borderId="0" xfId="73" applyFont="1" applyAlignment="1">
      <alignment horizontal="right"/>
      <protection/>
    </xf>
    <xf numFmtId="0" fontId="20" fillId="0" borderId="0" xfId="73" applyFont="1" applyAlignment="1">
      <alignment horizontal="right"/>
      <protection/>
    </xf>
    <xf numFmtId="0" fontId="20" fillId="0" borderId="0" xfId="73" applyFont="1" quotePrefix="1">
      <alignment/>
      <protection/>
    </xf>
    <xf numFmtId="184" fontId="24" fillId="0" borderId="0" xfId="42" applyNumberFormat="1" applyFont="1" applyBorder="1" applyAlignment="1">
      <alignment horizontal="right"/>
    </xf>
    <xf numFmtId="184" fontId="20" fillId="0" borderId="0" xfId="42" applyNumberFormat="1" applyFont="1" applyBorder="1" applyAlignment="1">
      <alignment horizontal="right"/>
    </xf>
    <xf numFmtId="184" fontId="24" fillId="0" borderId="0" xfId="42" applyNumberFormat="1" applyFont="1" applyAlignment="1">
      <alignment horizontal="right"/>
    </xf>
    <xf numFmtId="184" fontId="20" fillId="0" borderId="0" xfId="42" applyNumberFormat="1" applyFont="1" applyAlignment="1">
      <alignment horizontal="right"/>
    </xf>
    <xf numFmtId="0" fontId="20" fillId="0" borderId="0" xfId="73" applyFont="1" applyBorder="1" quotePrefix="1">
      <alignment/>
      <protection/>
    </xf>
    <xf numFmtId="0" fontId="20" fillId="0" borderId="0" xfId="73" applyFont="1" applyBorder="1">
      <alignment/>
      <protection/>
    </xf>
    <xf numFmtId="178" fontId="24" fillId="0" borderId="0" xfId="42" applyNumberFormat="1" applyFont="1" applyBorder="1" applyAlignment="1">
      <alignment horizontal="right"/>
    </xf>
    <xf numFmtId="171" fontId="24" fillId="0" borderId="0" xfId="42" applyNumberFormat="1" applyFont="1" applyBorder="1" applyAlignment="1">
      <alignment horizontal="right"/>
    </xf>
    <xf numFmtId="178" fontId="24" fillId="0" borderId="0" xfId="42" applyNumberFormat="1" applyFont="1" applyBorder="1" applyAlignment="1">
      <alignment horizontal="center"/>
    </xf>
    <xf numFmtId="0" fontId="24" fillId="0" borderId="0" xfId="0" applyFont="1" applyAlignment="1">
      <alignment horizontal="right"/>
    </xf>
    <xf numFmtId="171" fontId="20" fillId="0" borderId="0" xfId="42" applyNumberFormat="1" applyFont="1" applyBorder="1" applyAlignment="1">
      <alignment horizontal="left"/>
    </xf>
    <xf numFmtId="171" fontId="20" fillId="0" borderId="0" xfId="42" applyNumberFormat="1" applyFont="1" applyBorder="1" applyAlignment="1">
      <alignment/>
    </xf>
    <xf numFmtId="171" fontId="20" fillId="0" borderId="0" xfId="42" applyNumberFormat="1" applyFont="1" applyBorder="1" applyAlignment="1">
      <alignment horizontal="center"/>
    </xf>
    <xf numFmtId="171" fontId="24" fillId="0" borderId="0" xfId="42" applyNumberFormat="1" applyFont="1" applyBorder="1" applyAlignment="1">
      <alignment horizontal="center"/>
    </xf>
    <xf numFmtId="0" fontId="24" fillId="0" borderId="12" xfId="73" applyFont="1" applyBorder="1">
      <alignment/>
      <protection/>
    </xf>
    <xf numFmtId="0" fontId="17" fillId="0" borderId="12" xfId="73" applyFont="1" applyBorder="1">
      <alignment/>
      <protection/>
    </xf>
    <xf numFmtId="0" fontId="18" fillId="0" borderId="12" xfId="73" applyFont="1" applyBorder="1" applyAlignment="1">
      <alignment horizontal="center"/>
      <protection/>
    </xf>
    <xf numFmtId="0" fontId="17" fillId="0" borderId="12" xfId="73" applyFont="1" applyBorder="1" applyAlignment="1">
      <alignment horizontal="center"/>
      <protection/>
    </xf>
    <xf numFmtId="0" fontId="20" fillId="0" borderId="0" xfId="0" applyFont="1" applyFill="1" applyAlignment="1">
      <alignment horizontal="left"/>
    </xf>
    <xf numFmtId="178" fontId="20" fillId="0" borderId="0" xfId="42" applyNumberFormat="1" applyFont="1" applyAlignment="1">
      <alignment horizontal="right"/>
    </xf>
    <xf numFmtId="178" fontId="24" fillId="0" borderId="0" xfId="42" applyNumberFormat="1" applyFont="1" applyAlignment="1">
      <alignment horizontal="right"/>
    </xf>
    <xf numFmtId="0" fontId="24" fillId="0" borderId="0" xfId="0" applyFont="1" applyFill="1" applyAlignment="1">
      <alignment horizontal="center"/>
    </xf>
    <xf numFmtId="171" fontId="20" fillId="0" borderId="0" xfId="42" applyFont="1" applyAlignment="1">
      <alignment horizontal="right"/>
    </xf>
    <xf numFmtId="184" fontId="24" fillId="0" borderId="13" xfId="42" applyNumberFormat="1" applyFont="1" applyBorder="1" applyAlignment="1">
      <alignment horizontal="right"/>
    </xf>
    <xf numFmtId="178" fontId="20" fillId="0" borderId="0" xfId="42" applyNumberFormat="1" applyFont="1" applyAlignment="1">
      <alignment horizontal="centerContinuous"/>
    </xf>
    <xf numFmtId="178" fontId="24" fillId="0" borderId="0" xfId="42" applyNumberFormat="1" applyFont="1" applyAlignment="1">
      <alignment horizontal="centerContinuous"/>
    </xf>
    <xf numFmtId="184" fontId="24" fillId="0" borderId="0" xfId="42" applyNumberFormat="1" applyFont="1" applyBorder="1" applyAlignment="1">
      <alignment/>
    </xf>
    <xf numFmtId="184" fontId="24" fillId="0" borderId="13" xfId="42" applyNumberFormat="1" applyFont="1" applyBorder="1" applyAlignment="1">
      <alignment/>
    </xf>
    <xf numFmtId="178" fontId="20" fillId="0" borderId="0" xfId="42" applyNumberFormat="1" applyFont="1" applyAlignment="1">
      <alignment/>
    </xf>
    <xf numFmtId="178" fontId="24" fillId="0" borderId="0" xfId="42" applyNumberFormat="1" applyFont="1" applyAlignment="1">
      <alignment/>
    </xf>
    <xf numFmtId="184" fontId="24" fillId="0" borderId="9" xfId="42" applyNumberFormat="1" applyFont="1" applyBorder="1" applyAlignment="1">
      <alignment horizontal="right"/>
    </xf>
    <xf numFmtId="184" fontId="20" fillId="0" borderId="9" xfId="42" applyNumberFormat="1" applyFont="1" applyBorder="1" applyAlignment="1">
      <alignment horizontal="right"/>
    </xf>
    <xf numFmtId="178" fontId="20" fillId="0" borderId="0" xfId="42" applyNumberFormat="1" applyFont="1" applyAlignment="1">
      <alignment/>
    </xf>
    <xf numFmtId="171" fontId="20" fillId="0" borderId="14" xfId="42" applyFont="1" applyBorder="1" applyAlignment="1">
      <alignment horizontal="right"/>
    </xf>
    <xf numFmtId="178" fontId="24" fillId="0" borderId="14" xfId="42" applyNumberFormat="1" applyFont="1" applyBorder="1" applyAlignment="1">
      <alignment horizontal="right"/>
    </xf>
    <xf numFmtId="0" fontId="24" fillId="0" borderId="13" xfId="0" applyNumberFormat="1" applyFont="1" applyBorder="1" applyAlignment="1">
      <alignment horizontal="center"/>
    </xf>
    <xf numFmtId="184" fontId="24" fillId="0" borderId="15" xfId="42" applyNumberFormat="1" applyFont="1" applyBorder="1" applyAlignment="1">
      <alignment/>
    </xf>
    <xf numFmtId="184" fontId="24" fillId="0" borderId="16" xfId="42" applyNumberFormat="1" applyFont="1" applyBorder="1" applyAlignment="1">
      <alignment/>
    </xf>
    <xf numFmtId="184" fontId="24" fillId="0" borderId="11" xfId="42" applyNumberFormat="1" applyFont="1" applyBorder="1" applyAlignment="1">
      <alignment/>
    </xf>
    <xf numFmtId="171" fontId="24" fillId="0" borderId="14" xfId="42" applyNumberFormat="1" applyFont="1" applyBorder="1" applyAlignment="1">
      <alignment/>
    </xf>
    <xf numFmtId="171" fontId="20" fillId="0" borderId="0" xfId="42" applyNumberFormat="1" applyFont="1" applyBorder="1" applyAlignment="1">
      <alignment/>
    </xf>
    <xf numFmtId="0" fontId="20" fillId="0" borderId="0" xfId="76" applyFont="1">
      <alignment/>
      <protection/>
    </xf>
    <xf numFmtId="0" fontId="24" fillId="0" borderId="0" xfId="0" applyNumberFormat="1" applyFont="1" applyAlignment="1" quotePrefix="1">
      <alignment horizontal="center"/>
    </xf>
    <xf numFmtId="0" fontId="24" fillId="0" borderId="12" xfId="0" applyFont="1" applyBorder="1" applyAlignment="1">
      <alignment horizontal="left"/>
    </xf>
    <xf numFmtId="0" fontId="20" fillId="0" borderId="12" xfId="0" applyFont="1" applyBorder="1" applyAlignment="1">
      <alignment horizontal="left"/>
    </xf>
    <xf numFmtId="0" fontId="19" fillId="0" borderId="12" xfId="0" applyFont="1" applyBorder="1" applyAlignment="1">
      <alignment/>
    </xf>
    <xf numFmtId="178" fontId="24" fillId="0" borderId="12" xfId="42" applyNumberFormat="1" applyFont="1" applyBorder="1" applyAlignment="1">
      <alignment/>
    </xf>
    <xf numFmtId="184" fontId="20" fillId="0" borderId="17" xfId="42" applyNumberFormat="1" applyFont="1" applyFill="1" applyBorder="1" applyAlignment="1">
      <alignment/>
    </xf>
    <xf numFmtId="184" fontId="20" fillId="0" borderId="17" xfId="42" applyNumberFormat="1" applyFont="1" applyFill="1" applyBorder="1" applyAlignment="1">
      <alignment horizontal="right"/>
    </xf>
    <xf numFmtId="0" fontId="24" fillId="0" borderId="0" xfId="0" applyNumberFormat="1" applyFont="1" applyAlignment="1">
      <alignment horizontal="left"/>
    </xf>
    <xf numFmtId="0" fontId="20" fillId="0" borderId="0" xfId="75" applyFont="1">
      <alignment/>
      <protection/>
    </xf>
    <xf numFmtId="0" fontId="20" fillId="0" borderId="0" xfId="75" applyFont="1" applyAlignment="1">
      <alignment horizontal="center"/>
      <protection/>
    </xf>
    <xf numFmtId="0" fontId="24" fillId="0" borderId="0" xfId="75" applyFont="1" applyBorder="1">
      <alignment/>
      <protection/>
    </xf>
    <xf numFmtId="0" fontId="20" fillId="0" borderId="0" xfId="75" applyFont="1" applyBorder="1">
      <alignment/>
      <protection/>
    </xf>
    <xf numFmtId="0" fontId="24" fillId="0" borderId="0" xfId="75" applyFont="1">
      <alignment/>
      <protection/>
    </xf>
    <xf numFmtId="0" fontId="24" fillId="0" borderId="0" xfId="75" applyFont="1" applyAlignment="1">
      <alignment horizontal="center"/>
      <protection/>
    </xf>
    <xf numFmtId="0" fontId="20" fillId="0" borderId="18" xfId="75" applyFont="1" applyBorder="1">
      <alignment/>
      <protection/>
    </xf>
    <xf numFmtId="0" fontId="20" fillId="0" borderId="19" xfId="75" applyFont="1" applyBorder="1">
      <alignment/>
      <protection/>
    </xf>
    <xf numFmtId="0" fontId="20" fillId="0" borderId="20" xfId="75" applyFont="1" applyBorder="1" applyAlignment="1">
      <alignment horizontal="center"/>
      <protection/>
    </xf>
    <xf numFmtId="184" fontId="20" fillId="0" borderId="21" xfId="42" applyNumberFormat="1" applyFont="1" applyBorder="1" applyAlignment="1">
      <alignment horizontal="right"/>
    </xf>
    <xf numFmtId="171" fontId="20" fillId="0" borderId="0" xfId="42" applyFont="1" applyBorder="1" applyAlignment="1">
      <alignment horizontal="right"/>
    </xf>
    <xf numFmtId="184" fontId="20" fillId="0" borderId="22" xfId="42" applyNumberFormat="1" applyFont="1" applyBorder="1" applyAlignment="1">
      <alignment horizontal="right"/>
    </xf>
    <xf numFmtId="184" fontId="20" fillId="0" borderId="0" xfId="75" applyNumberFormat="1" applyFont="1" applyAlignment="1">
      <alignment horizontal="right"/>
      <protection/>
    </xf>
    <xf numFmtId="184" fontId="20" fillId="0" borderId="0" xfId="75" applyNumberFormat="1" applyFont="1" applyBorder="1" applyAlignment="1">
      <alignment horizontal="right"/>
      <protection/>
    </xf>
    <xf numFmtId="184" fontId="24" fillId="0" borderId="0" xfId="75" applyNumberFormat="1" applyFont="1" applyAlignment="1">
      <alignment horizontal="right"/>
      <protection/>
    </xf>
    <xf numFmtId="184" fontId="24" fillId="0" borderId="0" xfId="75" applyNumberFormat="1" applyFont="1" applyBorder="1" applyAlignment="1">
      <alignment horizontal="right"/>
      <protection/>
    </xf>
    <xf numFmtId="0" fontId="24" fillId="0" borderId="12" xfId="75" applyFont="1" applyBorder="1">
      <alignment/>
      <protection/>
    </xf>
    <xf numFmtId="0" fontId="20" fillId="0" borderId="12" xfId="75" applyFont="1" applyBorder="1">
      <alignment/>
      <protection/>
    </xf>
    <xf numFmtId="0" fontId="20" fillId="0" borderId="12" xfId="75" applyFont="1" applyBorder="1" applyAlignment="1">
      <alignment horizontal="center"/>
      <protection/>
    </xf>
    <xf numFmtId="0" fontId="20" fillId="0" borderId="21" xfId="75" applyFont="1" applyBorder="1">
      <alignment/>
      <protection/>
    </xf>
    <xf numFmtId="0" fontId="20" fillId="0" borderId="22" xfId="75" applyFont="1" applyBorder="1" applyAlignment="1">
      <alignment horizontal="center"/>
      <protection/>
    </xf>
    <xf numFmtId="184" fontId="20" fillId="0" borderId="23" xfId="75" applyNumberFormat="1" applyFont="1" applyBorder="1" applyAlignment="1">
      <alignment horizontal="right"/>
      <protection/>
    </xf>
    <xf numFmtId="184" fontId="20" fillId="0" borderId="13" xfId="75" applyNumberFormat="1" applyFont="1" applyBorder="1" applyAlignment="1">
      <alignment horizontal="right"/>
      <protection/>
    </xf>
    <xf numFmtId="184" fontId="20" fillId="0" borderId="24" xfId="75" applyNumberFormat="1" applyFont="1" applyBorder="1" applyAlignment="1">
      <alignment horizontal="right"/>
      <protection/>
    </xf>
    <xf numFmtId="184" fontId="20" fillId="0" borderId="25" xfId="42" applyNumberFormat="1" applyFont="1" applyBorder="1" applyAlignment="1">
      <alignment horizontal="right"/>
    </xf>
    <xf numFmtId="171" fontId="20" fillId="0" borderId="9" xfId="42" applyFont="1" applyBorder="1" applyAlignment="1">
      <alignment horizontal="right"/>
    </xf>
    <xf numFmtId="184" fontId="20" fillId="0" borderId="26" xfId="42" applyNumberFormat="1" applyFont="1" applyBorder="1" applyAlignment="1">
      <alignment horizontal="right"/>
    </xf>
    <xf numFmtId="184" fontId="24" fillId="0" borderId="0" xfId="42" applyNumberFormat="1" applyFont="1" applyFill="1" applyAlignment="1">
      <alignment/>
    </xf>
    <xf numFmtId="0" fontId="24" fillId="0" borderId="0" xfId="76" applyFont="1">
      <alignment/>
      <protection/>
    </xf>
    <xf numFmtId="38" fontId="24" fillId="0" borderId="0" xfId="74" applyNumberFormat="1" applyFont="1">
      <alignment/>
      <protection/>
    </xf>
    <xf numFmtId="38" fontId="25" fillId="0" borderId="0" xfId="74" applyNumberFormat="1" applyFont="1">
      <alignment/>
      <protection/>
    </xf>
    <xf numFmtId="38" fontId="20" fillId="0" borderId="0" xfId="76" applyNumberFormat="1" applyFont="1">
      <alignment/>
      <protection/>
    </xf>
    <xf numFmtId="38" fontId="20" fillId="0" borderId="0" xfId="42" applyNumberFormat="1" applyFont="1" applyAlignment="1">
      <alignment/>
    </xf>
    <xf numFmtId="38" fontId="20" fillId="0" borderId="0" xfId="74" applyNumberFormat="1" applyFont="1" applyAlignment="1">
      <alignment/>
      <protection/>
    </xf>
    <xf numFmtId="38" fontId="20" fillId="0" borderId="0" xfId="74" applyNumberFormat="1" applyFont="1" applyAlignment="1">
      <alignment horizontal="left" indent="1"/>
      <protection/>
    </xf>
    <xf numFmtId="184" fontId="20" fillId="0" borderId="0" xfId="42" applyNumberFormat="1" applyFont="1" applyAlignment="1">
      <alignment/>
    </xf>
    <xf numFmtId="171" fontId="24" fillId="0" borderId="0" xfId="42" applyFont="1" applyFill="1" applyAlignment="1">
      <alignment/>
    </xf>
    <xf numFmtId="184" fontId="24" fillId="0" borderId="13" xfId="42" applyNumberFormat="1" applyFont="1" applyFill="1" applyBorder="1" applyAlignment="1">
      <alignment/>
    </xf>
    <xf numFmtId="184" fontId="24" fillId="0" borderId="0" xfId="42" applyNumberFormat="1" applyFont="1" applyFill="1" applyBorder="1" applyAlignment="1">
      <alignment/>
    </xf>
    <xf numFmtId="184" fontId="20" fillId="0" borderId="0" xfId="42" applyNumberFormat="1" applyFont="1" applyFill="1" applyBorder="1" applyAlignment="1">
      <alignment/>
    </xf>
    <xf numFmtId="184" fontId="24" fillId="0" borderId="27" xfId="42" applyNumberFormat="1" applyFont="1" applyFill="1" applyBorder="1" applyAlignment="1">
      <alignment/>
    </xf>
    <xf numFmtId="38" fontId="24" fillId="0" borderId="0" xfId="74" applyNumberFormat="1" applyFont="1" applyAlignment="1">
      <alignment/>
      <protection/>
    </xf>
    <xf numFmtId="38" fontId="25" fillId="0" borderId="0" xfId="74" applyNumberFormat="1" applyFont="1" applyAlignment="1">
      <alignment/>
      <protection/>
    </xf>
    <xf numFmtId="38" fontId="20" fillId="0" borderId="0" xfId="74" applyNumberFormat="1" applyFont="1">
      <alignment/>
      <protection/>
    </xf>
    <xf numFmtId="184" fontId="24" fillId="0" borderId="0" xfId="42" applyNumberFormat="1" applyFont="1" applyAlignment="1">
      <alignment/>
    </xf>
    <xf numFmtId="184" fontId="24" fillId="0" borderId="9" xfId="42" applyNumberFormat="1" applyFont="1" applyFill="1" applyBorder="1" applyAlignment="1">
      <alignment/>
    </xf>
    <xf numFmtId="184" fontId="20" fillId="0" borderId="9" xfId="42" applyNumberFormat="1" applyFont="1" applyFill="1" applyBorder="1" applyAlignment="1">
      <alignment/>
    </xf>
    <xf numFmtId="0" fontId="20" fillId="0" borderId="0" xfId="78" applyFont="1">
      <alignment/>
      <protection/>
    </xf>
    <xf numFmtId="169" fontId="24" fillId="0" borderId="0" xfId="0" applyNumberFormat="1" applyFont="1" applyFill="1" applyBorder="1" applyAlignment="1">
      <alignment/>
    </xf>
    <xf numFmtId="37" fontId="24" fillId="0" borderId="0" xfId="76" applyNumberFormat="1" applyFont="1">
      <alignment/>
      <protection/>
    </xf>
    <xf numFmtId="0" fontId="24" fillId="0" borderId="12" xfId="76" applyFont="1" applyBorder="1">
      <alignment/>
      <protection/>
    </xf>
    <xf numFmtId="184" fontId="20" fillId="0" borderId="0" xfId="42" applyNumberFormat="1" applyFont="1" applyFill="1" applyAlignment="1">
      <alignment/>
    </xf>
    <xf numFmtId="0" fontId="20" fillId="0" borderId="12" xfId="0" applyFont="1" applyBorder="1" applyAlignment="1">
      <alignment horizontal="centerContinuous"/>
    </xf>
    <xf numFmtId="0" fontId="24" fillId="0" borderId="12" xfId="0" applyFont="1" applyBorder="1" applyAlignment="1">
      <alignment horizontal="centerContinuous"/>
    </xf>
    <xf numFmtId="0" fontId="20" fillId="0" borderId="0" xfId="0" applyNumberFormat="1" applyFont="1" applyAlignment="1">
      <alignment horizontal="centerContinuous"/>
    </xf>
    <xf numFmtId="171" fontId="20" fillId="0" borderId="0" xfId="0" applyNumberFormat="1" applyFont="1" applyAlignment="1">
      <alignment/>
    </xf>
    <xf numFmtId="0" fontId="20" fillId="0" borderId="0" xfId="0" applyFont="1" applyBorder="1" applyAlignment="1">
      <alignment vertical="justify"/>
    </xf>
    <xf numFmtId="0" fontId="24" fillId="0" borderId="0" xfId="0" applyFont="1" applyBorder="1" applyAlignment="1">
      <alignment horizontal="left" vertical="justify"/>
    </xf>
    <xf numFmtId="184" fontId="24" fillId="0" borderId="17" xfId="42" applyNumberFormat="1" applyFont="1" applyFill="1" applyBorder="1" applyAlignment="1">
      <alignment/>
    </xf>
    <xf numFmtId="184" fontId="20" fillId="0" borderId="21" xfId="42" applyNumberFormat="1" applyFont="1" applyFill="1" applyBorder="1" applyAlignment="1">
      <alignment horizontal="right"/>
    </xf>
    <xf numFmtId="171" fontId="20" fillId="0" borderId="0" xfId="42" applyFont="1" applyFill="1" applyBorder="1" applyAlignment="1">
      <alignment horizontal="right"/>
    </xf>
    <xf numFmtId="184" fontId="20" fillId="0" borderId="0" xfId="42" applyNumberFormat="1" applyFont="1" applyFill="1" applyBorder="1" applyAlignment="1">
      <alignment horizontal="right"/>
    </xf>
    <xf numFmtId="171" fontId="20" fillId="0" borderId="21" xfId="42" applyFont="1" applyFill="1" applyBorder="1" applyAlignment="1">
      <alignment horizontal="right"/>
    </xf>
    <xf numFmtId="184" fontId="20" fillId="0" borderId="22" xfId="42" applyNumberFormat="1" applyFont="1" applyFill="1" applyBorder="1" applyAlignment="1">
      <alignment horizontal="right"/>
    </xf>
    <xf numFmtId="184" fontId="20" fillId="0" borderId="0" xfId="75" applyNumberFormat="1" applyFont="1" applyFill="1" applyBorder="1" applyAlignment="1">
      <alignment horizontal="right"/>
      <protection/>
    </xf>
    <xf numFmtId="184" fontId="24" fillId="0" borderId="16" xfId="42" applyNumberFormat="1" applyFont="1" applyFill="1" applyBorder="1" applyAlignment="1">
      <alignment/>
    </xf>
    <xf numFmtId="184" fontId="24" fillId="0" borderId="28" xfId="42" applyNumberFormat="1" applyFont="1" applyFill="1" applyBorder="1" applyAlignment="1">
      <alignment/>
    </xf>
    <xf numFmtId="184" fontId="24" fillId="0" borderId="17" xfId="42" applyNumberFormat="1" applyFont="1" applyFill="1" applyBorder="1" applyAlignment="1">
      <alignment horizontal="right"/>
    </xf>
    <xf numFmtId="184" fontId="24" fillId="0" borderId="0" xfId="42" applyNumberFormat="1" applyFont="1" applyFill="1" applyBorder="1" applyAlignment="1">
      <alignment horizontal="right"/>
    </xf>
    <xf numFmtId="184" fontId="24" fillId="0" borderId="11" xfId="42" applyNumberFormat="1" applyFont="1" applyFill="1" applyBorder="1" applyAlignment="1">
      <alignment horizontal="right"/>
    </xf>
    <xf numFmtId="184" fontId="24" fillId="0" borderId="15" xfId="42" applyNumberFormat="1" applyFont="1" applyFill="1" applyBorder="1" applyAlignment="1">
      <alignment/>
    </xf>
    <xf numFmtId="184" fontId="24" fillId="0" borderId="15" xfId="42" applyNumberFormat="1" applyFont="1" applyFill="1" applyBorder="1" applyAlignment="1">
      <alignment horizontal="right"/>
    </xf>
    <xf numFmtId="184" fontId="24" fillId="0" borderId="16" xfId="42" applyNumberFormat="1" applyFont="1" applyFill="1" applyBorder="1" applyAlignment="1">
      <alignment horizontal="right"/>
    </xf>
    <xf numFmtId="0" fontId="24" fillId="0" borderId="0" xfId="0" applyNumberFormat="1" applyFont="1" applyBorder="1" applyAlignment="1">
      <alignment horizontal="right"/>
    </xf>
    <xf numFmtId="0" fontId="20" fillId="0" borderId="0" xfId="0" applyNumberFormat="1" applyFont="1" applyAlignment="1">
      <alignment horizontal="right"/>
    </xf>
    <xf numFmtId="169" fontId="20" fillId="0" borderId="0" xfId="0" applyNumberFormat="1" applyFont="1" applyBorder="1" applyAlignment="1">
      <alignment horizontal="right"/>
    </xf>
    <xf numFmtId="169" fontId="20" fillId="0" borderId="0" xfId="0" applyNumberFormat="1" applyFont="1" applyAlignment="1">
      <alignment horizontal="right"/>
    </xf>
    <xf numFmtId="0" fontId="24" fillId="0" borderId="0" xfId="76" applyFont="1" applyAlignment="1">
      <alignment horizontal="right"/>
      <protection/>
    </xf>
    <xf numFmtId="0" fontId="20" fillId="0" borderId="0" xfId="76" applyFont="1" applyAlignment="1">
      <alignment horizontal="right"/>
      <protection/>
    </xf>
    <xf numFmtId="183" fontId="24" fillId="0" borderId="0" xfId="0" applyNumberFormat="1" applyFont="1" applyAlignment="1">
      <alignment horizontal="right"/>
    </xf>
    <xf numFmtId="183" fontId="20" fillId="0" borderId="0" xfId="0" applyNumberFormat="1" applyFont="1" applyAlignment="1">
      <alignment horizontal="right"/>
    </xf>
    <xf numFmtId="0" fontId="24" fillId="0" borderId="0" xfId="75" applyFont="1" applyAlignment="1">
      <alignment horizontal="right"/>
      <protection/>
    </xf>
    <xf numFmtId="0" fontId="20" fillId="0" borderId="0" xfId="75" applyFont="1" applyAlignment="1">
      <alignment horizontal="right"/>
      <protection/>
    </xf>
    <xf numFmtId="0" fontId="24" fillId="0" borderId="0" xfId="0" applyFont="1" applyAlignment="1">
      <alignment wrapText="1"/>
    </xf>
    <xf numFmtId="186" fontId="20" fillId="0" borderId="0" xfId="42" applyNumberFormat="1" applyFont="1" applyAlignment="1">
      <alignment horizontal="right"/>
    </xf>
    <xf numFmtId="187" fontId="20" fillId="0" borderId="0" xfId="0" applyNumberFormat="1" applyFont="1" applyAlignment="1">
      <alignment horizontal="right"/>
    </xf>
    <xf numFmtId="171" fontId="20" fillId="0" borderId="14" xfId="0" applyNumberFormat="1" applyFont="1" applyBorder="1" applyAlignment="1">
      <alignment horizontal="right"/>
    </xf>
    <xf numFmtId="184" fontId="11" fillId="0" borderId="0" xfId="42" applyNumberFormat="1" applyFont="1" applyAlignment="1">
      <alignment/>
    </xf>
    <xf numFmtId="184" fontId="11" fillId="0" borderId="0" xfId="42" applyNumberFormat="1" applyFont="1" applyBorder="1" applyAlignment="1">
      <alignment/>
    </xf>
    <xf numFmtId="0" fontId="24" fillId="0" borderId="0" xfId="0" applyFont="1" applyAlignment="1">
      <alignment vertical="top" wrapText="1"/>
    </xf>
    <xf numFmtId="184" fontId="20" fillId="0" borderId="0" xfId="0" applyNumberFormat="1" applyFont="1" applyBorder="1" applyAlignment="1">
      <alignment/>
    </xf>
    <xf numFmtId="184" fontId="20" fillId="0" borderId="0" xfId="0" applyNumberFormat="1" applyFont="1" applyAlignment="1">
      <alignment/>
    </xf>
    <xf numFmtId="184" fontId="20" fillId="0" borderId="14" xfId="0" applyNumberFormat="1" applyFont="1" applyBorder="1" applyAlignment="1">
      <alignment/>
    </xf>
    <xf numFmtId="184" fontId="20" fillId="0" borderId="14" xfId="42" applyNumberFormat="1" applyFont="1" applyBorder="1" applyAlignment="1">
      <alignment horizontal="right"/>
    </xf>
    <xf numFmtId="184" fontId="24" fillId="0" borderId="14" xfId="42" applyNumberFormat="1" applyFont="1" applyBorder="1" applyAlignment="1">
      <alignment/>
    </xf>
    <xf numFmtId="178" fontId="20" fillId="0" borderId="0" xfId="42" applyNumberFormat="1" applyFont="1" applyFill="1" applyBorder="1" applyAlignment="1">
      <alignment/>
    </xf>
    <xf numFmtId="0" fontId="24" fillId="0" borderId="0" xfId="0" applyNumberFormat="1" applyFont="1" applyFill="1" applyAlignment="1">
      <alignment horizontal="left"/>
    </xf>
    <xf numFmtId="0" fontId="20" fillId="0" borderId="0" xfId="0" applyNumberFormat="1" applyFont="1" applyFill="1" applyAlignment="1">
      <alignment horizontal="justify" vertical="top" wrapText="1"/>
    </xf>
    <xf numFmtId="178" fontId="20" fillId="0" borderId="0" xfId="42" applyNumberFormat="1" applyFont="1" applyFill="1" applyBorder="1" applyAlignment="1">
      <alignment horizontal="right" wrapText="1"/>
    </xf>
    <xf numFmtId="49" fontId="24" fillId="0" borderId="0" xfId="42" applyNumberFormat="1" applyFont="1" applyFill="1" applyBorder="1" applyAlignment="1">
      <alignment/>
    </xf>
    <xf numFmtId="169" fontId="20" fillId="0" borderId="0" xfId="0" applyNumberFormat="1" applyFont="1" applyFill="1" applyBorder="1" applyAlignment="1">
      <alignment horizontal="center"/>
    </xf>
    <xf numFmtId="169" fontId="20" fillId="0" borderId="0" xfId="0" applyNumberFormat="1" applyFont="1" applyFill="1" applyBorder="1" applyAlignment="1">
      <alignment/>
    </xf>
    <xf numFmtId="169" fontId="20" fillId="0" borderId="0" xfId="0" applyNumberFormat="1" applyFont="1" applyFill="1" applyAlignment="1">
      <alignment/>
    </xf>
    <xf numFmtId="178" fontId="20" fillId="0" borderId="0" xfId="42" applyNumberFormat="1" applyFont="1" applyFill="1" applyBorder="1" applyAlignment="1">
      <alignment horizontal="center"/>
    </xf>
    <xf numFmtId="0" fontId="24" fillId="0" borderId="0" xfId="0" applyFont="1" applyFill="1" applyAlignment="1">
      <alignment horizontal="centerContinuous"/>
    </xf>
    <xf numFmtId="178" fontId="24" fillId="0" borderId="0" xfId="42" applyNumberFormat="1" applyFont="1" applyFill="1" applyBorder="1" applyAlignment="1">
      <alignment horizontal="center"/>
    </xf>
    <xf numFmtId="178" fontId="20" fillId="0" borderId="0" xfId="0" applyNumberFormat="1" applyFont="1" applyFill="1" applyBorder="1" applyAlignment="1">
      <alignment/>
    </xf>
    <xf numFmtId="0" fontId="24" fillId="0" borderId="0" xfId="0" applyFont="1" applyFill="1" applyBorder="1" applyAlignment="1">
      <alignment horizontal="centerContinuous"/>
    </xf>
    <xf numFmtId="0" fontId="20" fillId="0" borderId="0" xfId="0" applyFont="1" applyFill="1" applyBorder="1" applyAlignment="1">
      <alignment horizontal="centerContinuous"/>
    </xf>
    <xf numFmtId="0" fontId="20" fillId="0" borderId="0" xfId="75" applyFont="1" applyFill="1">
      <alignment/>
      <protection/>
    </xf>
    <xf numFmtId="184" fontId="24" fillId="0" borderId="0" xfId="42" applyNumberFormat="1" applyFont="1" applyFill="1" applyAlignment="1">
      <alignment horizontal="right"/>
    </xf>
    <xf numFmtId="178" fontId="20" fillId="0" borderId="0" xfId="42" applyNumberFormat="1" applyFont="1" applyFill="1" applyAlignment="1">
      <alignment horizontal="right"/>
    </xf>
    <xf numFmtId="178" fontId="24" fillId="0" borderId="0" xfId="42" applyNumberFormat="1" applyFont="1" applyFill="1" applyAlignment="1">
      <alignment horizontal="right"/>
    </xf>
    <xf numFmtId="38" fontId="20" fillId="0" borderId="0" xfId="74" applyNumberFormat="1" applyFont="1" applyFill="1" applyAlignment="1">
      <alignment/>
      <protection/>
    </xf>
    <xf numFmtId="38" fontId="20" fillId="0" borderId="0" xfId="74" applyNumberFormat="1" applyFont="1" applyFill="1" applyAlignment="1">
      <alignment horizontal="left" indent="1"/>
      <protection/>
    </xf>
    <xf numFmtId="184" fontId="20" fillId="0" borderId="0" xfId="42" applyNumberFormat="1" applyFont="1" applyFill="1" applyBorder="1" applyAlignment="1">
      <alignment horizontal="center"/>
    </xf>
    <xf numFmtId="0" fontId="24" fillId="0" borderId="0" xfId="42" applyNumberFormat="1" applyFont="1" applyBorder="1" applyAlignment="1">
      <alignment horizontal="right"/>
    </xf>
    <xf numFmtId="191" fontId="24" fillId="0" borderId="0" xfId="42" applyNumberFormat="1" applyFont="1" applyBorder="1" applyAlignment="1">
      <alignment/>
    </xf>
    <xf numFmtId="0" fontId="20" fillId="0" borderId="0" xfId="76" applyFont="1" applyFill="1">
      <alignment/>
      <protection/>
    </xf>
    <xf numFmtId="184" fontId="24" fillId="0" borderId="0" xfId="76" applyNumberFormat="1" applyFont="1" applyFill="1">
      <alignment/>
      <protection/>
    </xf>
    <xf numFmtId="184" fontId="20" fillId="0" borderId="0" xfId="76" applyNumberFormat="1" applyFont="1" applyFill="1">
      <alignment/>
      <protection/>
    </xf>
    <xf numFmtId="0" fontId="7" fillId="0" borderId="0" xfId="76" applyFont="1" applyFill="1">
      <alignment/>
      <protection/>
    </xf>
    <xf numFmtId="169" fontId="24" fillId="0" borderId="0" xfId="0" applyNumberFormat="1" applyFont="1" applyBorder="1" applyAlignment="1">
      <alignment horizontal="right"/>
    </xf>
    <xf numFmtId="169" fontId="24" fillId="0" borderId="0" xfId="0" applyNumberFormat="1" applyFont="1" applyAlignment="1">
      <alignment horizontal="right"/>
    </xf>
    <xf numFmtId="0" fontId="24" fillId="0" borderId="0" xfId="0" applyFont="1" applyAlignment="1">
      <alignment horizontal="right" wrapText="1"/>
    </xf>
    <xf numFmtId="191" fontId="20" fillId="0" borderId="0" xfId="42" applyNumberFormat="1" applyFont="1" applyAlignment="1">
      <alignment horizontal="right"/>
    </xf>
    <xf numFmtId="171" fontId="24" fillId="0" borderId="14" xfId="42" applyNumberFormat="1" applyFont="1" applyBorder="1" applyAlignment="1">
      <alignment horizontal="right"/>
    </xf>
    <xf numFmtId="171" fontId="20" fillId="0" borderId="0" xfId="42" applyNumberFormat="1" applyFont="1" applyAlignment="1">
      <alignment horizontal="right"/>
    </xf>
    <xf numFmtId="0" fontId="24" fillId="0" borderId="0" xfId="0" applyNumberFormat="1" applyFont="1" applyFill="1" applyAlignment="1">
      <alignment horizontal="center"/>
    </xf>
    <xf numFmtId="171" fontId="20" fillId="0" borderId="0" xfId="42" applyFont="1" applyFill="1" applyAlignment="1">
      <alignment/>
    </xf>
    <xf numFmtId="0" fontId="18" fillId="0" borderId="0" xfId="0" applyNumberFormat="1" applyFont="1" applyFill="1" applyAlignment="1">
      <alignment horizontal="center"/>
    </xf>
    <xf numFmtId="0" fontId="12" fillId="0" borderId="0" xfId="73" applyFont="1" applyFill="1" applyAlignment="1">
      <alignment horizontal="right"/>
      <protection/>
    </xf>
    <xf numFmtId="0" fontId="20" fillId="0" borderId="0" xfId="42" applyNumberFormat="1" applyFont="1" applyFill="1" applyBorder="1" applyAlignment="1">
      <alignment horizontal="right"/>
    </xf>
    <xf numFmtId="0" fontId="20" fillId="0" borderId="0" xfId="0" applyNumberFormat="1" applyFont="1" applyFill="1" applyAlignment="1">
      <alignment horizontal="right"/>
    </xf>
    <xf numFmtId="0" fontId="20" fillId="0" borderId="0" xfId="0" applyNumberFormat="1" applyFont="1" applyFill="1" applyAlignment="1">
      <alignment horizontal="center"/>
    </xf>
    <xf numFmtId="0" fontId="20" fillId="0" borderId="13" xfId="0" applyNumberFormat="1" applyFont="1" applyFill="1" applyBorder="1" applyAlignment="1">
      <alignment horizontal="center"/>
    </xf>
    <xf numFmtId="184" fontId="20" fillId="0" borderId="15" xfId="42" applyNumberFormat="1" applyFont="1" applyFill="1" applyBorder="1" applyAlignment="1">
      <alignment/>
    </xf>
    <xf numFmtId="184" fontId="20" fillId="0" borderId="16" xfId="42" applyNumberFormat="1" applyFont="1" applyFill="1" applyBorder="1" applyAlignment="1">
      <alignment/>
    </xf>
    <xf numFmtId="184" fontId="20" fillId="0" borderId="28" xfId="42" applyNumberFormat="1" applyFont="1" applyFill="1" applyBorder="1" applyAlignment="1">
      <alignment/>
    </xf>
    <xf numFmtId="184" fontId="20" fillId="0" borderId="11" xfId="42" applyNumberFormat="1" applyFont="1" applyFill="1" applyBorder="1" applyAlignment="1">
      <alignment horizontal="right"/>
    </xf>
    <xf numFmtId="184" fontId="20" fillId="0" borderId="15" xfId="42" applyNumberFormat="1" applyFont="1" applyFill="1" applyBorder="1" applyAlignment="1">
      <alignment horizontal="right"/>
    </xf>
    <xf numFmtId="184" fontId="20" fillId="0" borderId="16" xfId="42" applyNumberFormat="1" applyFont="1" applyFill="1" applyBorder="1" applyAlignment="1">
      <alignment horizontal="right"/>
    </xf>
    <xf numFmtId="184" fontId="20" fillId="0" borderId="13" xfId="42" applyNumberFormat="1" applyFont="1" applyFill="1" applyBorder="1" applyAlignment="1">
      <alignment/>
    </xf>
    <xf numFmtId="184" fontId="20" fillId="0" borderId="11" xfId="42" applyNumberFormat="1" applyFont="1" applyFill="1" applyBorder="1" applyAlignment="1">
      <alignment/>
    </xf>
    <xf numFmtId="171" fontId="20" fillId="0" borderId="0" xfId="42" applyNumberFormat="1" applyFont="1" applyFill="1" applyBorder="1" applyAlignment="1">
      <alignment/>
    </xf>
    <xf numFmtId="0" fontId="19" fillId="0" borderId="0" xfId="0" applyFont="1" applyFill="1" applyAlignment="1">
      <alignment/>
    </xf>
    <xf numFmtId="183" fontId="20" fillId="0" borderId="0" xfId="0" applyNumberFormat="1" applyFont="1" applyFill="1" applyAlignment="1">
      <alignment horizontal="right"/>
    </xf>
    <xf numFmtId="0" fontId="24" fillId="0" borderId="0" xfId="76" applyFont="1" applyFill="1" applyAlignment="1">
      <alignment horizontal="center"/>
      <protection/>
    </xf>
    <xf numFmtId="38" fontId="24" fillId="0" borderId="0" xfId="42" applyNumberFormat="1" applyFont="1" applyFill="1" applyAlignment="1">
      <alignment/>
    </xf>
    <xf numFmtId="0" fontId="24" fillId="0" borderId="0" xfId="75" applyFont="1" applyAlignment="1">
      <alignment/>
      <protection/>
    </xf>
    <xf numFmtId="0" fontId="20" fillId="0" borderId="0" xfId="0" applyFont="1" applyFill="1" applyAlignment="1">
      <alignment horizontal="justify" wrapText="1"/>
    </xf>
    <xf numFmtId="0" fontId="24" fillId="0" borderId="0" xfId="0" applyFont="1" applyBorder="1" applyAlignment="1">
      <alignment/>
    </xf>
    <xf numFmtId="191" fontId="20" fillId="0" borderId="9" xfId="42" applyNumberFormat="1" applyFont="1" applyBorder="1" applyAlignment="1">
      <alignment horizontal="justify" vertical="top" wrapText="1"/>
    </xf>
    <xf numFmtId="191" fontId="20" fillId="0" borderId="0" xfId="42" applyNumberFormat="1" applyFont="1" applyAlignment="1">
      <alignment horizontal="justify" vertical="top" wrapText="1"/>
    </xf>
    <xf numFmtId="0" fontId="6" fillId="0" borderId="0" xfId="0" applyFont="1" applyAlignment="1">
      <alignment horizontal="left"/>
    </xf>
    <xf numFmtId="49" fontId="6" fillId="0" borderId="0" xfId="0" applyNumberFormat="1" applyFont="1" applyAlignment="1">
      <alignment horizontal="left" vertical="top"/>
    </xf>
    <xf numFmtId="171" fontId="24" fillId="0" borderId="0" xfId="42" applyFont="1" applyBorder="1" applyAlignment="1">
      <alignment horizontal="right"/>
    </xf>
    <xf numFmtId="37" fontId="20" fillId="0" borderId="0" xfId="42" applyNumberFormat="1" applyFont="1" applyFill="1" applyBorder="1" applyAlignment="1">
      <alignment horizontal="right" vertical="top" wrapText="1"/>
    </xf>
    <xf numFmtId="171" fontId="20" fillId="0" borderId="22" xfId="42" applyFont="1" applyFill="1" applyBorder="1" applyAlignment="1">
      <alignment horizontal="right"/>
    </xf>
    <xf numFmtId="184" fontId="20" fillId="0" borderId="0" xfId="0" applyNumberFormat="1" applyFont="1" applyFill="1" applyAlignment="1">
      <alignment/>
    </xf>
    <xf numFmtId="184" fontId="20" fillId="0" borderId="0" xfId="42" applyNumberFormat="1" applyFont="1" applyFill="1" applyAlignment="1">
      <alignment horizontal="right"/>
    </xf>
    <xf numFmtId="171" fontId="20" fillId="0" borderId="0" xfId="42" applyFont="1" applyAlignment="1">
      <alignment horizontal="justify" vertical="top" wrapText="1"/>
    </xf>
    <xf numFmtId="183" fontId="24" fillId="0" borderId="0" xfId="0" applyNumberFormat="1" applyFont="1" applyBorder="1" applyAlignment="1">
      <alignment horizontal="right"/>
    </xf>
    <xf numFmtId="183" fontId="24" fillId="0" borderId="0" xfId="0" applyNumberFormat="1" applyFont="1" applyAlignment="1">
      <alignment/>
    </xf>
    <xf numFmtId="184" fontId="20" fillId="0" borderId="0" xfId="0" applyNumberFormat="1" applyFont="1" applyFill="1" applyBorder="1" applyAlignment="1">
      <alignment/>
    </xf>
    <xf numFmtId="184" fontId="20" fillId="0" borderId="13" xfId="0" applyNumberFormat="1" applyFont="1" applyFill="1" applyBorder="1" applyAlignment="1">
      <alignment/>
    </xf>
    <xf numFmtId="184" fontId="20" fillId="0" borderId="13" xfId="42" applyNumberFormat="1" applyFont="1" applyFill="1" applyBorder="1" applyAlignment="1">
      <alignment horizontal="right"/>
    </xf>
    <xf numFmtId="191" fontId="20" fillId="0" borderId="0" xfId="42" applyNumberFormat="1" applyFont="1" applyFill="1" applyAlignment="1">
      <alignment horizontal="justify" vertical="top" wrapText="1"/>
    </xf>
    <xf numFmtId="191" fontId="20" fillId="0" borderId="13" xfId="42" applyNumberFormat="1" applyFont="1" applyFill="1" applyBorder="1" applyAlignment="1">
      <alignment vertical="top" wrapText="1"/>
    </xf>
    <xf numFmtId="191" fontId="20" fillId="0" borderId="0" xfId="42" applyNumberFormat="1" applyFont="1" applyFill="1" applyAlignment="1">
      <alignment vertical="top" wrapText="1"/>
    </xf>
    <xf numFmtId="191" fontId="20" fillId="0" borderId="9" xfId="42" applyNumberFormat="1" applyFont="1" applyFill="1" applyBorder="1" applyAlignment="1">
      <alignment vertical="top" wrapText="1"/>
    </xf>
    <xf numFmtId="191" fontId="20" fillId="0" borderId="14" xfId="42" applyNumberFormat="1" applyFont="1" applyFill="1" applyBorder="1" applyAlignment="1">
      <alignment wrapText="1"/>
    </xf>
    <xf numFmtId="191" fontId="20" fillId="0" borderId="14" xfId="42" applyNumberFormat="1" applyFont="1" applyFill="1" applyBorder="1" applyAlignment="1">
      <alignment/>
    </xf>
    <xf numFmtId="191" fontId="24" fillId="0" borderId="14" xfId="42" applyNumberFormat="1" applyFont="1" applyBorder="1" applyAlignment="1">
      <alignment/>
    </xf>
    <xf numFmtId="191" fontId="20" fillId="0" borderId="0" xfId="42" applyNumberFormat="1" applyFont="1" applyFill="1" applyBorder="1" applyAlignment="1">
      <alignment wrapText="1"/>
    </xf>
    <xf numFmtId="191" fontId="20" fillId="0" borderId="0" xfId="42" applyNumberFormat="1" applyFont="1" applyFill="1" applyAlignment="1">
      <alignment wrapText="1"/>
    </xf>
    <xf numFmtId="191" fontId="20" fillId="0" borderId="0" xfId="42" applyNumberFormat="1" applyFont="1" applyAlignment="1">
      <alignment wrapText="1"/>
    </xf>
    <xf numFmtId="184" fontId="20" fillId="0" borderId="0" xfId="42" applyNumberFormat="1" applyFont="1" applyFill="1" applyAlignment="1">
      <alignment wrapText="1"/>
    </xf>
    <xf numFmtId="184" fontId="20" fillId="0" borderId="14" xfId="42" applyNumberFormat="1" applyFont="1" applyFill="1" applyBorder="1" applyAlignment="1">
      <alignment wrapText="1"/>
    </xf>
    <xf numFmtId="184" fontId="20" fillId="0" borderId="0" xfId="42" applyNumberFormat="1" applyFont="1" applyFill="1" applyAlignment="1">
      <alignment horizontal="justify" wrapText="1"/>
    </xf>
    <xf numFmtId="0" fontId="24" fillId="0" borderId="0" xfId="0" applyNumberFormat="1" applyFont="1" applyFill="1" applyAlignment="1">
      <alignment horizontal="right"/>
    </xf>
    <xf numFmtId="184" fontId="20" fillId="0" borderId="0" xfId="42" applyNumberFormat="1" applyFont="1" applyFill="1" applyAlignment="1">
      <alignment horizontal="right" wrapText="1"/>
    </xf>
    <xf numFmtId="184" fontId="20" fillId="0" borderId="14" xfId="42" applyNumberFormat="1" applyFont="1" applyFill="1" applyBorder="1" applyAlignment="1">
      <alignment horizontal="right" wrapText="1"/>
    </xf>
    <xf numFmtId="37" fontId="16" fillId="0" borderId="0" xfId="77" applyFont="1" applyFill="1">
      <alignment/>
      <protection/>
    </xf>
    <xf numFmtId="184" fontId="17" fillId="0" borderId="0" xfId="77" applyNumberFormat="1" applyFont="1" applyFill="1">
      <alignment/>
      <protection/>
    </xf>
    <xf numFmtId="184" fontId="20" fillId="0" borderId="0" xfId="77" applyNumberFormat="1" applyFont="1" applyFill="1">
      <alignment/>
      <protection/>
    </xf>
    <xf numFmtId="184" fontId="20" fillId="0" borderId="0" xfId="42" applyNumberFormat="1" applyFont="1" applyFill="1" applyBorder="1" applyAlignment="1">
      <alignment/>
    </xf>
    <xf numFmtId="184" fontId="20" fillId="0" borderId="0" xfId="0" applyNumberFormat="1" applyFont="1" applyFill="1" applyBorder="1" applyAlignment="1">
      <alignment/>
    </xf>
    <xf numFmtId="184" fontId="20" fillId="0" borderId="13" xfId="0" applyNumberFormat="1" applyFont="1" applyFill="1" applyBorder="1" applyAlignment="1">
      <alignment/>
    </xf>
    <xf numFmtId="184" fontId="20" fillId="0" borderId="27" xfId="0" applyNumberFormat="1" applyFont="1" applyFill="1" applyBorder="1" applyAlignment="1">
      <alignment/>
    </xf>
    <xf numFmtId="184" fontId="20" fillId="0" borderId="27" xfId="0" applyNumberFormat="1" applyFont="1" applyFill="1" applyBorder="1" applyAlignment="1">
      <alignment/>
    </xf>
    <xf numFmtId="169" fontId="20" fillId="0" borderId="0" xfId="0" applyNumberFormat="1" applyFont="1" applyFill="1" applyBorder="1" applyAlignment="1">
      <alignment/>
    </xf>
    <xf numFmtId="169" fontId="20" fillId="0" borderId="0" xfId="0" applyNumberFormat="1" applyFont="1" applyAlignment="1">
      <alignment/>
    </xf>
    <xf numFmtId="169" fontId="20" fillId="0" borderId="0" xfId="0" applyNumberFormat="1" applyFont="1" applyBorder="1" applyAlignment="1">
      <alignment/>
    </xf>
    <xf numFmtId="184" fontId="20" fillId="0" borderId="0" xfId="0" applyNumberFormat="1" applyFont="1" applyAlignment="1">
      <alignment/>
    </xf>
    <xf numFmtId="184" fontId="20" fillId="0" borderId="0" xfId="0" applyNumberFormat="1" applyFont="1" applyBorder="1" applyAlignment="1">
      <alignment/>
    </xf>
    <xf numFmtId="184" fontId="20" fillId="0" borderId="14" xfId="0" applyNumberFormat="1" applyFont="1" applyBorder="1" applyAlignment="1">
      <alignment/>
    </xf>
    <xf numFmtId="184" fontId="20" fillId="0" borderId="0" xfId="0" applyNumberFormat="1" applyFont="1" applyFill="1" applyAlignment="1">
      <alignment/>
    </xf>
    <xf numFmtId="171" fontId="20" fillId="0" borderId="0" xfId="42" applyFont="1" applyFill="1" applyBorder="1" applyAlignment="1">
      <alignment/>
    </xf>
    <xf numFmtId="171" fontId="20" fillId="0" borderId="13" xfId="42" applyFont="1" applyFill="1" applyBorder="1" applyAlignment="1">
      <alignment/>
    </xf>
    <xf numFmtId="0" fontId="24" fillId="0" borderId="0" xfId="0" applyNumberFormat="1" applyFont="1" applyAlignment="1">
      <alignment/>
    </xf>
    <xf numFmtId="37" fontId="20" fillId="0" borderId="0" xfId="42" applyNumberFormat="1" applyFont="1" applyFill="1" applyBorder="1" applyAlignment="1">
      <alignment vertical="top" wrapText="1"/>
    </xf>
    <xf numFmtId="184" fontId="24" fillId="0" borderId="0" xfId="0" applyNumberFormat="1" applyFont="1" applyAlignment="1">
      <alignment/>
    </xf>
    <xf numFmtId="191" fontId="20" fillId="0" borderId="0" xfId="42" applyNumberFormat="1" applyFont="1" applyFill="1" applyAlignment="1">
      <alignment/>
    </xf>
    <xf numFmtId="171" fontId="20" fillId="0" borderId="0" xfId="0" applyNumberFormat="1" applyFont="1" applyAlignment="1">
      <alignment/>
    </xf>
    <xf numFmtId="184" fontId="24" fillId="0" borderId="0" xfId="76" applyNumberFormat="1" applyFont="1">
      <alignment/>
      <protection/>
    </xf>
    <xf numFmtId="171" fontId="20" fillId="0" borderId="0" xfId="42" applyFont="1" applyAlignment="1">
      <alignment/>
    </xf>
    <xf numFmtId="0" fontId="24" fillId="0" borderId="0" xfId="0" applyFont="1" applyAlignment="1">
      <alignment horizontal="left" vertical="top"/>
    </xf>
    <xf numFmtId="0" fontId="12"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left" vertical="top"/>
    </xf>
    <xf numFmtId="0" fontId="20" fillId="0" borderId="0" xfId="0" applyFont="1" applyAlignment="1">
      <alignment horizontal="left" vertical="top"/>
    </xf>
    <xf numFmtId="0" fontId="20" fillId="0" borderId="0" xfId="0" applyFont="1" applyBorder="1" applyAlignment="1">
      <alignment horizontal="left" vertical="top"/>
    </xf>
    <xf numFmtId="0" fontId="24" fillId="0" borderId="0" xfId="0" applyFont="1" applyBorder="1" applyAlignment="1">
      <alignment horizontal="left" vertical="top"/>
    </xf>
    <xf numFmtId="0" fontId="11" fillId="0" borderId="0" xfId="0" applyNumberFormat="1" applyFont="1" applyBorder="1" applyAlignment="1" quotePrefix="1">
      <alignment horizontal="left" vertical="top"/>
    </xf>
    <xf numFmtId="1" fontId="24" fillId="0" borderId="0" xfId="0" applyNumberFormat="1" applyFont="1" applyBorder="1" applyAlignment="1">
      <alignment horizontal="left" vertical="top"/>
    </xf>
    <xf numFmtId="1" fontId="20" fillId="0" borderId="0" xfId="0" applyNumberFormat="1" applyFont="1" applyBorder="1" applyAlignment="1">
      <alignment horizontal="left" vertical="top"/>
    </xf>
    <xf numFmtId="1" fontId="24" fillId="0" borderId="0" xfId="0" applyNumberFormat="1" applyFont="1" applyAlignment="1">
      <alignment horizontal="left" vertical="top"/>
    </xf>
    <xf numFmtId="1" fontId="24" fillId="0" borderId="0" xfId="0" applyNumberFormat="1" applyFont="1" applyFill="1" applyAlignment="1">
      <alignment horizontal="left" vertical="top"/>
    </xf>
    <xf numFmtId="1" fontId="20" fillId="0" borderId="0" xfId="0" applyNumberFormat="1" applyFont="1" applyAlignment="1">
      <alignment horizontal="left" vertical="top"/>
    </xf>
    <xf numFmtId="1" fontId="20" fillId="0" borderId="0" xfId="0" applyNumberFormat="1" applyFont="1" applyAlignment="1" quotePrefix="1">
      <alignment horizontal="left" vertical="top"/>
    </xf>
    <xf numFmtId="0" fontId="0" fillId="0" borderId="0" xfId="0" applyAlignment="1">
      <alignment/>
    </xf>
    <xf numFmtId="171" fontId="20" fillId="0" borderId="14" xfId="42" applyNumberFormat="1" applyFont="1" applyFill="1" applyBorder="1" applyAlignment="1">
      <alignment/>
    </xf>
    <xf numFmtId="0" fontId="20" fillId="0" borderId="0" xfId="0" applyNumberFormat="1" applyFont="1" applyBorder="1" applyAlignment="1">
      <alignment horizontal="right"/>
    </xf>
    <xf numFmtId="0" fontId="19" fillId="0" borderId="0" xfId="0" applyFont="1" applyAlignment="1">
      <alignment horizontal="right"/>
    </xf>
    <xf numFmtId="171" fontId="20" fillId="0" borderId="9" xfId="42" applyFont="1" applyFill="1" applyBorder="1" applyAlignment="1">
      <alignment/>
    </xf>
    <xf numFmtId="184" fontId="20" fillId="0" borderId="19" xfId="42" applyNumberFormat="1" applyFont="1" applyFill="1" applyBorder="1" applyAlignment="1">
      <alignment horizontal="right"/>
    </xf>
    <xf numFmtId="184" fontId="20" fillId="0" borderId="19" xfId="0" applyNumberFormat="1" applyFont="1" applyFill="1" applyBorder="1" applyAlignment="1">
      <alignment/>
    </xf>
    <xf numFmtId="184" fontId="24" fillId="0" borderId="19" xfId="42" applyNumberFormat="1" applyFont="1" applyFill="1" applyBorder="1" applyAlignment="1">
      <alignment/>
    </xf>
    <xf numFmtId="184" fontId="20" fillId="0" borderId="9" xfId="42" applyNumberFormat="1" applyFont="1" applyBorder="1" applyAlignment="1">
      <alignment/>
    </xf>
    <xf numFmtId="191" fontId="20" fillId="0" borderId="0" xfId="42" applyNumberFormat="1" applyFont="1" applyFill="1" applyBorder="1" applyAlignment="1">
      <alignment vertical="top" wrapText="1"/>
    </xf>
    <xf numFmtId="49" fontId="11" fillId="0" borderId="0" xfId="0" applyNumberFormat="1" applyFont="1" applyAlignment="1">
      <alignment horizontal="left" vertical="top"/>
    </xf>
    <xf numFmtId="191" fontId="20" fillId="0" borderId="0" xfId="42" applyNumberFormat="1" applyFont="1" applyBorder="1" applyAlignment="1">
      <alignment horizontal="justify" vertical="top" wrapText="1"/>
    </xf>
    <xf numFmtId="178" fontId="20" fillId="0" borderId="13" xfId="42" applyNumberFormat="1" applyFont="1" applyFill="1" applyBorder="1" applyAlignment="1">
      <alignment vertical="top" wrapText="1"/>
    </xf>
    <xf numFmtId="178" fontId="20" fillId="0" borderId="14" xfId="42" applyNumberFormat="1" applyFont="1" applyBorder="1" applyAlignment="1">
      <alignment horizontal="right"/>
    </xf>
    <xf numFmtId="171" fontId="20" fillId="0" borderId="0" xfId="42" applyFont="1" applyBorder="1" applyAlignment="1">
      <alignment horizontal="center"/>
    </xf>
    <xf numFmtId="171" fontId="17" fillId="0" borderId="0" xfId="42" applyNumberFormat="1" applyFont="1" applyBorder="1" applyAlignment="1">
      <alignment horizontal="center"/>
    </xf>
    <xf numFmtId="171" fontId="20" fillId="0" borderId="21" xfId="42" applyFont="1" applyBorder="1" applyAlignment="1">
      <alignment horizontal="right"/>
    </xf>
    <xf numFmtId="171" fontId="20" fillId="0" borderId="22" xfId="42" applyFont="1" applyBorder="1" applyAlignment="1">
      <alignment horizontal="right"/>
    </xf>
    <xf numFmtId="184" fontId="20" fillId="0" borderId="13" xfId="42" applyNumberFormat="1" applyFont="1" applyBorder="1" applyAlignment="1">
      <alignment horizontal="right"/>
    </xf>
    <xf numFmtId="191" fontId="20" fillId="0" borderId="0" xfId="42" applyNumberFormat="1" applyFont="1" applyFill="1" applyBorder="1" applyAlignment="1">
      <alignment horizontal="right"/>
    </xf>
    <xf numFmtId="0" fontId="24" fillId="0" borderId="0" xfId="0" applyFont="1" applyFill="1" applyBorder="1" applyAlignment="1">
      <alignment/>
    </xf>
    <xf numFmtId="184" fontId="20" fillId="0" borderId="0" xfId="42" applyNumberFormat="1" applyFont="1" applyBorder="1" applyAlignment="1">
      <alignment/>
    </xf>
    <xf numFmtId="184" fontId="20" fillId="0" borderId="13" xfId="42" applyNumberFormat="1" applyFont="1" applyBorder="1" applyAlignment="1">
      <alignment/>
    </xf>
    <xf numFmtId="171" fontId="20" fillId="0" borderId="14" xfId="42" applyNumberFormat="1" applyFont="1" applyBorder="1" applyAlignment="1">
      <alignment horizontal="right"/>
    </xf>
    <xf numFmtId="0" fontId="24" fillId="0" borderId="0" xfId="76" applyFont="1" applyFill="1">
      <alignment/>
      <protection/>
    </xf>
    <xf numFmtId="0" fontId="20" fillId="0" borderId="0" xfId="76" applyFont="1" applyFill="1" applyAlignment="1">
      <alignment horizontal="right"/>
      <protection/>
    </xf>
    <xf numFmtId="0" fontId="20" fillId="0" borderId="0" xfId="76" applyFont="1" applyFill="1" applyAlignment="1">
      <alignment horizontal="center"/>
      <protection/>
    </xf>
    <xf numFmtId="184" fontId="20" fillId="0" borderId="27" xfId="42" applyNumberFormat="1" applyFont="1" applyFill="1" applyBorder="1" applyAlignment="1">
      <alignment/>
    </xf>
    <xf numFmtId="191" fontId="20" fillId="0" borderId="0" xfId="42" applyNumberFormat="1" applyFont="1" applyFill="1" applyAlignment="1">
      <alignment/>
    </xf>
    <xf numFmtId="37" fontId="20" fillId="0" borderId="14" xfId="42" applyNumberFormat="1" applyFont="1" applyBorder="1" applyAlignment="1">
      <alignment horizontal="right"/>
    </xf>
    <xf numFmtId="37" fontId="20" fillId="0" borderId="14" xfId="42" applyNumberFormat="1" applyFont="1" applyBorder="1" applyAlignment="1">
      <alignment/>
    </xf>
    <xf numFmtId="191" fontId="20" fillId="0" borderId="0" xfId="42" applyNumberFormat="1" applyFont="1" applyFill="1" applyBorder="1" applyAlignment="1">
      <alignment/>
    </xf>
    <xf numFmtId="3" fontId="20" fillId="0" borderId="0" xfId="0" applyNumberFormat="1" applyFont="1" applyFill="1" applyBorder="1" applyAlignment="1">
      <alignment/>
    </xf>
    <xf numFmtId="3" fontId="20" fillId="0" borderId="0" xfId="42" applyNumberFormat="1" applyFont="1" applyFill="1" applyBorder="1" applyAlignment="1">
      <alignment horizontal="right"/>
    </xf>
    <xf numFmtId="37" fontId="20" fillId="0" borderId="14" xfId="42" applyNumberFormat="1" applyFont="1" applyFill="1" applyBorder="1" applyAlignment="1">
      <alignment/>
    </xf>
    <xf numFmtId="37" fontId="20" fillId="0" borderId="14" xfId="0" applyNumberFormat="1" applyFont="1" applyFill="1" applyBorder="1" applyAlignment="1">
      <alignment/>
    </xf>
    <xf numFmtId="37" fontId="20" fillId="0" borderId="14" xfId="42" applyNumberFormat="1" applyFont="1" applyFill="1" applyBorder="1" applyAlignment="1">
      <alignment horizontal="right"/>
    </xf>
    <xf numFmtId="191" fontId="20" fillId="0" borderId="14" xfId="42" applyNumberFormat="1" applyFont="1" applyBorder="1" applyAlignment="1">
      <alignment wrapText="1"/>
    </xf>
    <xf numFmtId="37" fontId="20" fillId="0" borderId="0" xfId="0" applyNumberFormat="1" applyFont="1" applyAlignment="1">
      <alignment horizontal="right"/>
    </xf>
    <xf numFmtId="37" fontId="20" fillId="0" borderId="0" xfId="0" applyNumberFormat="1" applyFont="1" applyAlignment="1">
      <alignment/>
    </xf>
    <xf numFmtId="1" fontId="24" fillId="0" borderId="0" xfId="0" applyNumberFormat="1" applyFont="1" applyAlignment="1">
      <alignment horizontal="left"/>
    </xf>
    <xf numFmtId="171" fontId="7" fillId="0" borderId="0" xfId="42" applyFont="1" applyAlignment="1">
      <alignment/>
    </xf>
    <xf numFmtId="0" fontId="24" fillId="0" borderId="0" xfId="73" applyFont="1" applyAlignment="1">
      <alignment horizontal="center"/>
      <protection/>
    </xf>
    <xf numFmtId="0" fontId="24" fillId="0" borderId="0" xfId="0" applyNumberFormat="1" applyFont="1" applyAlignment="1">
      <alignment horizontal="center"/>
    </xf>
    <xf numFmtId="0" fontId="24" fillId="0" borderId="0" xfId="0" applyNumberFormat="1" applyFont="1" applyFill="1" applyAlignment="1">
      <alignment horizontal="center"/>
    </xf>
    <xf numFmtId="0" fontId="24" fillId="0" borderId="12" xfId="0" applyNumberFormat="1" applyFont="1" applyBorder="1" applyAlignment="1" quotePrefix="1">
      <alignment horizontal="center"/>
    </xf>
    <xf numFmtId="0" fontId="24" fillId="0" borderId="12" xfId="0" applyNumberFormat="1" applyFont="1" applyBorder="1" applyAlignment="1">
      <alignment horizontal="center"/>
    </xf>
    <xf numFmtId="0" fontId="24" fillId="0" borderId="0" xfId="0" applyFont="1" applyAlignment="1">
      <alignment horizontal="center"/>
    </xf>
    <xf numFmtId="169" fontId="20" fillId="0" borderId="0" xfId="0" applyNumberFormat="1" applyFont="1" applyFill="1" applyBorder="1" applyAlignment="1">
      <alignment horizontal="center"/>
    </xf>
    <xf numFmtId="178" fontId="20" fillId="0" borderId="0" xfId="42" applyNumberFormat="1" applyFont="1" applyFill="1" applyBorder="1" applyAlignment="1">
      <alignment horizontal="center"/>
    </xf>
    <xf numFmtId="0" fontId="24" fillId="0" borderId="0" xfId="0" applyFont="1" applyAlignment="1">
      <alignment horizontal="center" wrapText="1"/>
    </xf>
    <xf numFmtId="171" fontId="20" fillId="0" borderId="0" xfId="42" applyFont="1" applyFill="1" applyBorder="1" applyAlignment="1">
      <alignment horizontal="center"/>
    </xf>
    <xf numFmtId="0" fontId="20" fillId="0" borderId="0" xfId="0" applyFont="1" applyFill="1" applyAlignment="1">
      <alignment horizontal="justify" vertical="top" wrapText="1"/>
    </xf>
    <xf numFmtId="0" fontId="20" fillId="0" borderId="0" xfId="0" applyFont="1" applyAlignment="1">
      <alignment horizontal="left" wrapText="1"/>
    </xf>
    <xf numFmtId="0" fontId="24" fillId="0" borderId="0" xfId="0" applyFont="1" applyAlignment="1">
      <alignment horizontal="left" vertical="top"/>
    </xf>
    <xf numFmtId="0" fontId="24" fillId="0" borderId="0" xfId="0" applyNumberFormat="1" applyFont="1" applyAlignment="1">
      <alignment horizontal="right"/>
    </xf>
    <xf numFmtId="0" fontId="24" fillId="0" borderId="0" xfId="0" applyFont="1" applyAlignment="1">
      <alignment horizontal="left" vertical="top" wrapText="1"/>
    </xf>
    <xf numFmtId="0" fontId="24" fillId="0" borderId="0" xfId="0" applyFont="1" applyAlignment="1">
      <alignment horizontal="right" vertical="top" wrapText="1"/>
    </xf>
    <xf numFmtId="0" fontId="24" fillId="0" borderId="0" xfId="0" applyFont="1" applyAlignment="1">
      <alignment horizontal="right"/>
    </xf>
    <xf numFmtId="0" fontId="24" fillId="0" borderId="0" xfId="0" applyFont="1" applyAlignment="1">
      <alignment horizontal="justify" vertical="top" wrapText="1"/>
    </xf>
    <xf numFmtId="0" fontId="0" fillId="0" borderId="0" xfId="0" applyAlignment="1">
      <alignment horizontal="justify" vertical="top" wrapText="1"/>
    </xf>
    <xf numFmtId="0" fontId="20" fillId="0" borderId="0" xfId="0" applyFont="1" applyAlignment="1">
      <alignment horizontal="justify"/>
    </xf>
    <xf numFmtId="0" fontId="24" fillId="0" borderId="0" xfId="0" applyFont="1" applyFill="1" applyAlignment="1">
      <alignment horizontal="justify" vertical="top" wrapText="1"/>
    </xf>
    <xf numFmtId="0" fontId="0" fillId="0" borderId="0" xfId="0" applyFont="1" applyAlignment="1">
      <alignment horizontal="justify" vertical="top" wrapText="1"/>
    </xf>
    <xf numFmtId="0" fontId="20" fillId="0" borderId="0" xfId="0" applyFont="1" applyBorder="1" applyAlignment="1">
      <alignment horizontal="left"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zerodec" xfId="52"/>
    <cellStyle name="Currency" xfId="53"/>
    <cellStyle name="Currency [0]" xfId="54"/>
    <cellStyle name="Currency1" xfId="55"/>
    <cellStyle name="Date" xfId="56"/>
    <cellStyle name="Dollar (zero dec)"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Linked Cell" xfId="70"/>
    <cellStyle name="Neutral" xfId="71"/>
    <cellStyle name="Normal - Style1" xfId="72"/>
    <cellStyle name="Normal_Book2" xfId="73"/>
    <cellStyle name="Normal_celcom" xfId="74"/>
    <cellStyle name="Normal_klseqtrlycelcom0902" xfId="75"/>
    <cellStyle name="Normal_klseqtrlytri0902" xfId="76"/>
    <cellStyle name="Normal_RCECap Consol-JUNE 08" xfId="77"/>
    <cellStyle name="Normal_SHEET"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1114425</xdr:colOff>
      <xdr:row>0</xdr:row>
      <xdr:rowOff>504825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28575" y="28575"/>
          <a:ext cx="1285875" cy="476250"/>
        </a:xfrm>
        <a:prstGeom prst="rect">
          <a:avLst/>
        </a:prstGeom>
        <a:noFill/>
        <a:ln w="9525" cmpd="sng">
          <a:solidFill>
            <a:srgbClr val="FFFF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38</xdr:row>
      <xdr:rowOff>190500</xdr:rowOff>
    </xdr:from>
    <xdr:to>
      <xdr:col>8</xdr:col>
      <xdr:colOff>1028700</xdr:colOff>
      <xdr:row>42</xdr:row>
      <xdr:rowOff>104775</xdr:rowOff>
    </xdr:to>
    <xdr:sp>
      <xdr:nvSpPr>
        <xdr:cNvPr id="1" name="Text Box 3"/>
        <xdr:cNvSpPr txBox="1">
          <a:spLocks noChangeArrowheads="1"/>
        </xdr:cNvSpPr>
      </xdr:nvSpPr>
      <xdr:spPr>
        <a:xfrm>
          <a:off x="9525" y="9191625"/>
          <a:ext cx="8648700" cy="828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Income Statements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0</xdr:col>
      <xdr:colOff>28575</xdr:colOff>
      <xdr:row>0</xdr:row>
      <xdr:rowOff>28575</xdr:rowOff>
    </xdr:from>
    <xdr:to>
      <xdr:col>1</xdr:col>
      <xdr:colOff>1114425</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63</xdr:row>
      <xdr:rowOff>152400</xdr:rowOff>
    </xdr:from>
    <xdr:to>
      <xdr:col>6</xdr:col>
      <xdr:colOff>0</xdr:colOff>
      <xdr:row>67</xdr:row>
      <xdr:rowOff>9525</xdr:rowOff>
    </xdr:to>
    <xdr:sp>
      <xdr:nvSpPr>
        <xdr:cNvPr id="1" name="Text Box 1"/>
        <xdr:cNvSpPr txBox="1">
          <a:spLocks noChangeArrowheads="1"/>
        </xdr:cNvSpPr>
      </xdr:nvSpPr>
      <xdr:spPr>
        <a:xfrm>
          <a:off x="38100" y="13325475"/>
          <a:ext cx="7810500" cy="7715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Balance Sheets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0</xdr:col>
      <xdr:colOff>0</xdr:colOff>
      <xdr:row>0</xdr:row>
      <xdr:rowOff>0</xdr:rowOff>
    </xdr:from>
    <xdr:to>
      <xdr:col>1</xdr:col>
      <xdr:colOff>28575</xdr:colOff>
      <xdr:row>1</xdr:row>
      <xdr:rowOff>0</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0" y="0"/>
          <a:ext cx="1266825" cy="514350"/>
        </a:xfrm>
        <a:prstGeom prst="rect">
          <a:avLst/>
        </a:prstGeom>
        <a:noFill/>
        <a:ln w="9525" cmpd="sng">
          <a:solidFill>
            <a:srgbClr val="FFFF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39</xdr:row>
      <xdr:rowOff>9525</xdr:rowOff>
    </xdr:from>
    <xdr:to>
      <xdr:col>12</xdr:col>
      <xdr:colOff>1104900</xdr:colOff>
      <xdr:row>41</xdr:row>
      <xdr:rowOff>152400</xdr:rowOff>
    </xdr:to>
    <xdr:sp>
      <xdr:nvSpPr>
        <xdr:cNvPr id="1" name="Text Box 6"/>
        <xdr:cNvSpPr txBox="1">
          <a:spLocks noChangeArrowheads="1"/>
        </xdr:cNvSpPr>
      </xdr:nvSpPr>
      <xdr:spPr>
        <a:xfrm>
          <a:off x="19050" y="7734300"/>
          <a:ext cx="10010775" cy="6000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Statements of Changes in Equity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1</xdr:col>
      <xdr:colOff>28575</xdr:colOff>
      <xdr:row>0</xdr:row>
      <xdr:rowOff>28575</xdr:rowOff>
    </xdr:from>
    <xdr:to>
      <xdr:col>1</xdr:col>
      <xdr:colOff>1352550</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23975" cy="476250"/>
        </a:xfrm>
        <a:prstGeom prst="rect">
          <a:avLst/>
        </a:prstGeom>
        <a:noFill/>
        <a:ln w="9525" cmpd="sng">
          <a:solidFill>
            <a:srgbClr val="FFFF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103</xdr:row>
      <xdr:rowOff>0</xdr:rowOff>
    </xdr:from>
    <xdr:to>
      <xdr:col>7</xdr:col>
      <xdr:colOff>1143000</xdr:colOff>
      <xdr:row>105</xdr:row>
      <xdr:rowOff>295275</xdr:rowOff>
    </xdr:to>
    <xdr:sp>
      <xdr:nvSpPr>
        <xdr:cNvPr id="1" name="Text Box 1"/>
        <xdr:cNvSpPr txBox="1">
          <a:spLocks noChangeArrowheads="1"/>
        </xdr:cNvSpPr>
      </xdr:nvSpPr>
      <xdr:spPr>
        <a:xfrm>
          <a:off x="123825" y="21583650"/>
          <a:ext cx="6591300" cy="7524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Cash Flow Statements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1</xdr:col>
      <xdr:colOff>0</xdr:colOff>
      <xdr:row>0</xdr:row>
      <xdr:rowOff>19050</xdr:rowOff>
    </xdr:from>
    <xdr:to>
      <xdr:col>2</xdr:col>
      <xdr:colOff>1104900</xdr:colOff>
      <xdr:row>0</xdr:row>
      <xdr:rowOff>523875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142875" y="19050"/>
          <a:ext cx="1323975" cy="504825"/>
        </a:xfrm>
        <a:prstGeom prst="rect">
          <a:avLst/>
        </a:prstGeom>
        <a:noFill/>
        <a:ln w="9525" cmpd="sng">
          <a:solidFill>
            <a:srgbClr val="FFFF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213</xdr:row>
      <xdr:rowOff>0</xdr:rowOff>
    </xdr:from>
    <xdr:to>
      <xdr:col>12</xdr:col>
      <xdr:colOff>1057275</xdr:colOff>
      <xdr:row>219</xdr:row>
      <xdr:rowOff>9525</xdr:rowOff>
    </xdr:to>
    <xdr:sp>
      <xdr:nvSpPr>
        <xdr:cNvPr id="1" name="Text Box 1"/>
        <xdr:cNvSpPr txBox="1">
          <a:spLocks noChangeArrowheads="1"/>
        </xdr:cNvSpPr>
      </xdr:nvSpPr>
      <xdr:spPr>
        <a:xfrm>
          <a:off x="314325" y="49044225"/>
          <a:ext cx="6877050" cy="13335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For the current financial period ended 31 December 2008, the Group's net loan receivables grew by 39.0% or RM244.5 million compared to the previous year's corresponding period. Revenue also grew from RM95.8 million to RM157.4 million, an increase of 64.3%. This is mainly attributed to the introduction of new products and increase in demand for personal financing.</a:t>
          </a:r>
        </a:p>
      </xdr:txBody>
    </xdr:sp>
    <xdr:clientData/>
  </xdr:twoCellAnchor>
  <xdr:oneCellAnchor>
    <xdr:from>
      <xdr:col>1</xdr:col>
      <xdr:colOff>190500</xdr:colOff>
      <xdr:row>275</xdr:row>
      <xdr:rowOff>200025</xdr:rowOff>
    </xdr:from>
    <xdr:ext cx="6000750" cy="314325"/>
    <xdr:sp>
      <xdr:nvSpPr>
        <xdr:cNvPr id="2" name="Text Box 2"/>
        <xdr:cNvSpPr txBox="1">
          <a:spLocks noChangeArrowheads="1"/>
        </xdr:cNvSpPr>
      </xdr:nvSpPr>
      <xdr:spPr>
        <a:xfrm>
          <a:off x="495300" y="63388875"/>
          <a:ext cx="6000750" cy="3143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1</xdr:col>
      <xdr:colOff>9525</xdr:colOff>
      <xdr:row>59</xdr:row>
      <xdr:rowOff>9525</xdr:rowOff>
    </xdr:from>
    <xdr:to>
      <xdr:col>13</xdr:col>
      <xdr:colOff>0</xdr:colOff>
      <xdr:row>61</xdr:row>
      <xdr:rowOff>142875</xdr:rowOff>
    </xdr:to>
    <xdr:sp>
      <xdr:nvSpPr>
        <xdr:cNvPr id="3" name="Text Box 4"/>
        <xdr:cNvSpPr txBox="1">
          <a:spLocks noChangeArrowheads="1"/>
        </xdr:cNvSpPr>
      </xdr:nvSpPr>
      <xdr:spPr>
        <a:xfrm>
          <a:off x="314325" y="13896975"/>
          <a:ext cx="6886575" cy="5905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issuance, cancellation, repurchase, resale and repayment of debt and equity securities during the interim period under review except for the following:</a:t>
          </a:r>
        </a:p>
      </xdr:txBody>
    </xdr:sp>
    <xdr:clientData/>
  </xdr:twoCellAnchor>
  <xdr:twoCellAnchor>
    <xdr:from>
      <xdr:col>1</xdr:col>
      <xdr:colOff>9525</xdr:colOff>
      <xdr:row>149</xdr:row>
      <xdr:rowOff>0</xdr:rowOff>
    </xdr:from>
    <xdr:to>
      <xdr:col>12</xdr:col>
      <xdr:colOff>1057275</xdr:colOff>
      <xdr:row>152</xdr:row>
      <xdr:rowOff>152400</xdr:rowOff>
    </xdr:to>
    <xdr:sp>
      <xdr:nvSpPr>
        <xdr:cNvPr id="4" name="Text Box 8"/>
        <xdr:cNvSpPr txBox="1">
          <a:spLocks noChangeArrowheads="1"/>
        </xdr:cNvSpPr>
      </xdr:nvSpPr>
      <xdr:spPr>
        <a:xfrm>
          <a:off x="314325" y="34423350"/>
          <a:ext cx="6877050" cy="8382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On 5 September 2008, the Group acquired 100% equity interest in Mezzanine Enterprise Sdn. Bhd., a company incorporated in Malaysia and involved in the trading of properties, options, bonds and investments.</a:t>
          </a:r>
        </a:p>
      </xdr:txBody>
    </xdr:sp>
    <xdr:clientData/>
  </xdr:twoCellAnchor>
  <xdr:twoCellAnchor>
    <xdr:from>
      <xdr:col>1</xdr:col>
      <xdr:colOff>9525</xdr:colOff>
      <xdr:row>143</xdr:row>
      <xdr:rowOff>0</xdr:rowOff>
    </xdr:from>
    <xdr:to>
      <xdr:col>12</xdr:col>
      <xdr:colOff>1057275</xdr:colOff>
      <xdr:row>146</xdr:row>
      <xdr:rowOff>28575</xdr:rowOff>
    </xdr:to>
    <xdr:sp>
      <xdr:nvSpPr>
        <xdr:cNvPr id="5" name="Text Box 9"/>
        <xdr:cNvSpPr txBox="1">
          <a:spLocks noChangeArrowheads="1"/>
        </xdr:cNvSpPr>
      </xdr:nvSpPr>
      <xdr:spPr>
        <a:xfrm>
          <a:off x="314325" y="33051750"/>
          <a:ext cx="6877050" cy="7143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As at the date of this report, there were no events subsequent to the end of the period reported that materially affect the results of the Group for the financial period ended 31 December 2008.</a:t>
          </a:r>
        </a:p>
      </xdr:txBody>
    </xdr:sp>
    <xdr:clientData/>
  </xdr:twoCellAnchor>
  <xdr:twoCellAnchor>
    <xdr:from>
      <xdr:col>1</xdr:col>
      <xdr:colOff>0</xdr:colOff>
      <xdr:row>315</xdr:row>
      <xdr:rowOff>219075</xdr:rowOff>
    </xdr:from>
    <xdr:to>
      <xdr:col>13</xdr:col>
      <xdr:colOff>0</xdr:colOff>
      <xdr:row>318</xdr:row>
      <xdr:rowOff>38100</xdr:rowOff>
    </xdr:to>
    <xdr:sp>
      <xdr:nvSpPr>
        <xdr:cNvPr id="6" name="Text Box 10"/>
        <xdr:cNvSpPr txBox="1">
          <a:spLocks noChangeArrowheads="1"/>
        </xdr:cNvSpPr>
      </xdr:nvSpPr>
      <xdr:spPr>
        <a:xfrm>
          <a:off x="304800" y="72447150"/>
          <a:ext cx="6896100" cy="5048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corporate proposals announced or pending completion as at the date of this report.</a:t>
          </a:r>
        </a:p>
      </xdr:txBody>
    </xdr:sp>
    <xdr:clientData/>
  </xdr:twoCellAnchor>
  <xdr:oneCellAnchor>
    <xdr:from>
      <xdr:col>1</xdr:col>
      <xdr:colOff>0</xdr:colOff>
      <xdr:row>349</xdr:row>
      <xdr:rowOff>0</xdr:rowOff>
    </xdr:from>
    <xdr:ext cx="6886575" cy="638175"/>
    <xdr:sp>
      <xdr:nvSpPr>
        <xdr:cNvPr id="7" name="Text Box 12"/>
        <xdr:cNvSpPr txBox="1">
          <a:spLocks noChangeArrowheads="1"/>
        </xdr:cNvSpPr>
      </xdr:nvSpPr>
      <xdr:spPr>
        <a:xfrm>
          <a:off x="304800" y="79743300"/>
          <a:ext cx="6886575" cy="6381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changes in contingent liabilities since the last annual audited balance sheet as at 31 March 2008.</a:t>
          </a:r>
        </a:p>
      </xdr:txBody>
    </xdr:sp>
    <xdr:clientData/>
  </xdr:oneCellAnchor>
  <xdr:twoCellAnchor>
    <xdr:from>
      <xdr:col>1</xdr:col>
      <xdr:colOff>9525</xdr:colOff>
      <xdr:row>53</xdr:row>
      <xdr:rowOff>9525</xdr:rowOff>
    </xdr:from>
    <xdr:to>
      <xdr:col>12</xdr:col>
      <xdr:colOff>1057275</xdr:colOff>
      <xdr:row>55</xdr:row>
      <xdr:rowOff>190500</xdr:rowOff>
    </xdr:to>
    <xdr:sp>
      <xdr:nvSpPr>
        <xdr:cNvPr id="8" name="Text Box 14"/>
        <xdr:cNvSpPr txBox="1">
          <a:spLocks noChangeArrowheads="1"/>
        </xdr:cNvSpPr>
      </xdr:nvSpPr>
      <xdr:spPr>
        <a:xfrm>
          <a:off x="314325" y="12496800"/>
          <a:ext cx="6877050" cy="6381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significant changes in estimates that have a material effect in the current quarter and financial period to-date.</a:t>
          </a:r>
        </a:p>
      </xdr:txBody>
    </xdr:sp>
    <xdr:clientData/>
  </xdr:twoCellAnchor>
  <xdr:twoCellAnchor>
    <xdr:from>
      <xdr:col>1</xdr:col>
      <xdr:colOff>9525</xdr:colOff>
      <xdr:row>236</xdr:row>
      <xdr:rowOff>209550</xdr:rowOff>
    </xdr:from>
    <xdr:to>
      <xdr:col>13</xdr:col>
      <xdr:colOff>0</xdr:colOff>
      <xdr:row>242</xdr:row>
      <xdr:rowOff>0</xdr:rowOff>
    </xdr:to>
    <xdr:sp>
      <xdr:nvSpPr>
        <xdr:cNvPr id="9" name="Text Box 17"/>
        <xdr:cNvSpPr txBox="1">
          <a:spLocks noChangeArrowheads="1"/>
        </xdr:cNvSpPr>
      </xdr:nvSpPr>
      <xdr:spPr>
        <a:xfrm>
          <a:off x="314325" y="54616350"/>
          <a:ext cx="6886575" cy="10096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Despite the uncertainties in the current market conditions, we remain optimistic that the demand for personal financing will continue to grow. Barring any unforeseen circumstances, the Group therefore remains confident of improving its performance in the coming quarter for the financial year ending 31 March 2009.</a:t>
          </a:r>
        </a:p>
      </xdr:txBody>
    </xdr:sp>
    <xdr:clientData/>
  </xdr:twoCellAnchor>
  <xdr:oneCellAnchor>
    <xdr:from>
      <xdr:col>1</xdr:col>
      <xdr:colOff>9525</xdr:colOff>
      <xdr:row>263</xdr:row>
      <xdr:rowOff>219075</xdr:rowOff>
    </xdr:from>
    <xdr:ext cx="6877050" cy="628650"/>
    <xdr:sp>
      <xdr:nvSpPr>
        <xdr:cNvPr id="10" name="Text Box 18"/>
        <xdr:cNvSpPr txBox="1">
          <a:spLocks noChangeArrowheads="1"/>
        </xdr:cNvSpPr>
      </xdr:nvSpPr>
      <xdr:spPr>
        <a:xfrm>
          <a:off x="314325" y="60664725"/>
          <a:ext cx="6877050" cy="62865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effective tax rate of the Group in the current quarter is higher than the statutory tax rate as a result of underprovision of deferred taxation.</a:t>
          </a:r>
        </a:p>
      </xdr:txBody>
    </xdr:sp>
    <xdr:clientData/>
  </xdr:oneCellAnchor>
  <xdr:twoCellAnchor>
    <xdr:from>
      <xdr:col>1</xdr:col>
      <xdr:colOff>9525</xdr:colOff>
      <xdr:row>37</xdr:row>
      <xdr:rowOff>0</xdr:rowOff>
    </xdr:from>
    <xdr:to>
      <xdr:col>13</xdr:col>
      <xdr:colOff>0</xdr:colOff>
      <xdr:row>39</xdr:row>
      <xdr:rowOff>104775</xdr:rowOff>
    </xdr:to>
    <xdr:sp>
      <xdr:nvSpPr>
        <xdr:cNvPr id="11" name="Text Box 22"/>
        <xdr:cNvSpPr txBox="1">
          <a:spLocks noChangeArrowheads="1"/>
        </xdr:cNvSpPr>
      </xdr:nvSpPr>
      <xdr:spPr>
        <a:xfrm>
          <a:off x="314325" y="8734425"/>
          <a:ext cx="6886575" cy="5619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auditors' report on the preceding annual audited financial statements was not subject to any qualification.</a:t>
          </a:r>
        </a:p>
      </xdr:txBody>
    </xdr:sp>
    <xdr:clientData/>
  </xdr:twoCellAnchor>
  <xdr:twoCellAnchor>
    <xdr:from>
      <xdr:col>1</xdr:col>
      <xdr:colOff>209550</xdr:colOff>
      <xdr:row>292</xdr:row>
      <xdr:rowOff>200025</xdr:rowOff>
    </xdr:from>
    <xdr:to>
      <xdr:col>12</xdr:col>
      <xdr:colOff>771525</xdr:colOff>
      <xdr:row>293</xdr:row>
      <xdr:rowOff>219075</xdr:rowOff>
    </xdr:to>
    <xdr:sp>
      <xdr:nvSpPr>
        <xdr:cNvPr id="12" name="Text Box 27"/>
        <xdr:cNvSpPr txBox="1">
          <a:spLocks noChangeArrowheads="1"/>
        </xdr:cNvSpPr>
      </xdr:nvSpPr>
      <xdr:spPr>
        <a:xfrm>
          <a:off x="514350" y="67275075"/>
          <a:ext cx="6391275" cy="2476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 in quoted real estate investment trust units as at 31 December 2008:</a:t>
          </a:r>
        </a:p>
      </xdr:txBody>
    </xdr:sp>
    <xdr:clientData/>
  </xdr:twoCellAnchor>
  <xdr:twoCellAnchor>
    <xdr:from>
      <xdr:col>1</xdr:col>
      <xdr:colOff>247650</xdr:colOff>
      <xdr:row>302</xdr:row>
      <xdr:rowOff>200025</xdr:rowOff>
    </xdr:from>
    <xdr:to>
      <xdr:col>12</xdr:col>
      <xdr:colOff>85725</xdr:colOff>
      <xdr:row>304</xdr:row>
      <xdr:rowOff>47625</xdr:rowOff>
    </xdr:to>
    <xdr:sp>
      <xdr:nvSpPr>
        <xdr:cNvPr id="13" name="Text Box 28"/>
        <xdr:cNvSpPr txBox="1">
          <a:spLocks noChangeArrowheads="1"/>
        </xdr:cNvSpPr>
      </xdr:nvSpPr>
      <xdr:spPr>
        <a:xfrm>
          <a:off x="552450" y="69561075"/>
          <a:ext cx="5667375" cy="3048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Investments in quoted securities as at 31 December 2008:</a:t>
          </a:r>
        </a:p>
      </xdr:txBody>
    </xdr:sp>
    <xdr:clientData/>
  </xdr:twoCellAnchor>
  <xdr:twoCellAnchor>
    <xdr:from>
      <xdr:col>1</xdr:col>
      <xdr:colOff>9525</xdr:colOff>
      <xdr:row>322</xdr:row>
      <xdr:rowOff>0</xdr:rowOff>
    </xdr:from>
    <xdr:to>
      <xdr:col>12</xdr:col>
      <xdr:colOff>1047750</xdr:colOff>
      <xdr:row>325</xdr:row>
      <xdr:rowOff>9525</xdr:rowOff>
    </xdr:to>
    <xdr:sp>
      <xdr:nvSpPr>
        <xdr:cNvPr id="14" name="Text Box 29"/>
        <xdr:cNvSpPr txBox="1">
          <a:spLocks noChangeArrowheads="1"/>
        </xdr:cNvSpPr>
      </xdr:nvSpPr>
      <xdr:spPr>
        <a:xfrm>
          <a:off x="314325" y="73637775"/>
          <a:ext cx="6867525" cy="6953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Total borrowings (all denominated in Ringgit Malaysia) of the Group as at 31 December 2008 are as follows:</a:t>
          </a:r>
        </a:p>
      </xdr:txBody>
    </xdr:sp>
    <xdr:clientData/>
  </xdr:twoCellAnchor>
  <xdr:twoCellAnchor>
    <xdr:from>
      <xdr:col>1</xdr:col>
      <xdr:colOff>9525</xdr:colOff>
      <xdr:row>356</xdr:row>
      <xdr:rowOff>0</xdr:rowOff>
    </xdr:from>
    <xdr:to>
      <xdr:col>13</xdr:col>
      <xdr:colOff>0</xdr:colOff>
      <xdr:row>358</xdr:row>
      <xdr:rowOff>19050</xdr:rowOff>
    </xdr:to>
    <xdr:sp>
      <xdr:nvSpPr>
        <xdr:cNvPr id="15" name="Text Box 30"/>
        <xdr:cNvSpPr txBox="1">
          <a:spLocks noChangeArrowheads="1"/>
        </xdr:cNvSpPr>
      </xdr:nvSpPr>
      <xdr:spPr>
        <a:xfrm>
          <a:off x="314325" y="81343500"/>
          <a:ext cx="6886575" cy="4762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off-balance sheet financial instruments as at the date of this report.</a:t>
          </a:r>
        </a:p>
      </xdr:txBody>
    </xdr:sp>
    <xdr:clientData/>
  </xdr:twoCellAnchor>
  <xdr:twoCellAnchor>
    <xdr:from>
      <xdr:col>1</xdr:col>
      <xdr:colOff>9525</xdr:colOff>
      <xdr:row>361</xdr:row>
      <xdr:rowOff>9525</xdr:rowOff>
    </xdr:from>
    <xdr:to>
      <xdr:col>13</xdr:col>
      <xdr:colOff>0</xdr:colOff>
      <xdr:row>363</xdr:row>
      <xdr:rowOff>0</xdr:rowOff>
    </xdr:to>
    <xdr:sp>
      <xdr:nvSpPr>
        <xdr:cNvPr id="16" name="Text Box 31"/>
        <xdr:cNvSpPr txBox="1">
          <a:spLocks noChangeArrowheads="1"/>
        </xdr:cNvSpPr>
      </xdr:nvSpPr>
      <xdr:spPr>
        <a:xfrm>
          <a:off x="314325" y="82505550"/>
          <a:ext cx="6886575" cy="4572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pending material litigations for the Group as at the date of this report.</a:t>
          </a:r>
        </a:p>
      </xdr:txBody>
    </xdr:sp>
    <xdr:clientData/>
  </xdr:twoCellAnchor>
  <xdr:twoCellAnchor>
    <xdr:from>
      <xdr:col>0</xdr:col>
      <xdr:colOff>0</xdr:colOff>
      <xdr:row>0</xdr:row>
      <xdr:rowOff>19050</xdr:rowOff>
    </xdr:from>
    <xdr:to>
      <xdr:col>1</xdr:col>
      <xdr:colOff>1028700</xdr:colOff>
      <xdr:row>1</xdr:row>
      <xdr:rowOff>0</xdr:rowOff>
    </xdr:to>
    <xdr:pic>
      <xdr:nvPicPr>
        <xdr:cNvPr id="17" name="Picture 34" descr="Rce"/>
        <xdr:cNvPicPr preferRelativeResize="1">
          <a:picLocks noChangeAspect="1"/>
        </xdr:cNvPicPr>
      </xdr:nvPicPr>
      <xdr:blipFill>
        <a:blip r:embed="rId1"/>
        <a:srcRect l="26277" t="14857" r="31874" b="51428"/>
        <a:stretch>
          <a:fillRect/>
        </a:stretch>
      </xdr:blipFill>
      <xdr:spPr>
        <a:xfrm>
          <a:off x="0" y="19050"/>
          <a:ext cx="1333500" cy="504825"/>
        </a:xfrm>
        <a:prstGeom prst="rect">
          <a:avLst/>
        </a:prstGeom>
        <a:noFill/>
        <a:ln w="9525" cmpd="sng">
          <a:solidFill>
            <a:srgbClr val="FFFF00"/>
          </a:solidFill>
          <a:headEnd type="none"/>
          <a:tailEnd type="none"/>
        </a:ln>
      </xdr:spPr>
    </xdr:pic>
    <xdr:clientData/>
  </xdr:twoCellAnchor>
  <xdr:twoCellAnchor>
    <xdr:from>
      <xdr:col>1</xdr:col>
      <xdr:colOff>0</xdr:colOff>
      <xdr:row>8</xdr:row>
      <xdr:rowOff>0</xdr:rowOff>
    </xdr:from>
    <xdr:to>
      <xdr:col>12</xdr:col>
      <xdr:colOff>1057275</xdr:colOff>
      <xdr:row>13</xdr:row>
      <xdr:rowOff>123825</xdr:rowOff>
    </xdr:to>
    <xdr:sp>
      <xdr:nvSpPr>
        <xdr:cNvPr id="18" name="Text Box 33"/>
        <xdr:cNvSpPr txBox="1">
          <a:spLocks noChangeArrowheads="1"/>
        </xdr:cNvSpPr>
      </xdr:nvSpPr>
      <xdr:spPr>
        <a:xfrm>
          <a:off x="304800" y="2105025"/>
          <a:ext cx="6886575" cy="12668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This interim financial report is unaudited and has been prepared in accordance with the requirements of FRS 134 Interim Financial Reporting issued by the Malaysian Accounting Standards Board ("MASB") and Paragraph 9.22 of the Listing Requirements of Bursa Malaysia Securities Berhad. The interim financial report should be read in conjunction with the audited financial statements of the Company for the financial year ended 31 March 2008.</a:t>
          </a:r>
        </a:p>
      </xdr:txBody>
    </xdr:sp>
    <xdr:clientData/>
  </xdr:twoCellAnchor>
  <xdr:twoCellAnchor>
    <xdr:from>
      <xdr:col>1</xdr:col>
      <xdr:colOff>9525</xdr:colOff>
      <xdr:row>43</xdr:row>
      <xdr:rowOff>0</xdr:rowOff>
    </xdr:from>
    <xdr:to>
      <xdr:col>13</xdr:col>
      <xdr:colOff>0</xdr:colOff>
      <xdr:row>43</xdr:row>
      <xdr:rowOff>238125</xdr:rowOff>
    </xdr:to>
    <xdr:sp>
      <xdr:nvSpPr>
        <xdr:cNvPr id="19" name="Text Box 36"/>
        <xdr:cNvSpPr txBox="1">
          <a:spLocks noChangeArrowheads="1"/>
        </xdr:cNvSpPr>
      </xdr:nvSpPr>
      <xdr:spPr>
        <a:xfrm>
          <a:off x="314325" y="10134600"/>
          <a:ext cx="6886575" cy="2381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operations were not materially affected by seasonal or cyclical factors.</a:t>
          </a:r>
        </a:p>
      </xdr:txBody>
    </xdr:sp>
    <xdr:clientData/>
  </xdr:twoCellAnchor>
  <xdr:twoCellAnchor>
    <xdr:from>
      <xdr:col>1</xdr:col>
      <xdr:colOff>9525</xdr:colOff>
      <xdr:row>48</xdr:row>
      <xdr:rowOff>0</xdr:rowOff>
    </xdr:from>
    <xdr:to>
      <xdr:col>13</xdr:col>
      <xdr:colOff>0</xdr:colOff>
      <xdr:row>49</xdr:row>
      <xdr:rowOff>133350</xdr:rowOff>
    </xdr:to>
    <xdr:sp>
      <xdr:nvSpPr>
        <xdr:cNvPr id="20" name="Text Box 37"/>
        <xdr:cNvSpPr txBox="1">
          <a:spLocks noChangeArrowheads="1"/>
        </xdr:cNvSpPr>
      </xdr:nvSpPr>
      <xdr:spPr>
        <a:xfrm>
          <a:off x="314325" y="11315700"/>
          <a:ext cx="6886575" cy="3619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unusual items in the current quarter and financial period to-date.</a:t>
          </a:r>
        </a:p>
      </xdr:txBody>
    </xdr:sp>
    <xdr:clientData/>
  </xdr:twoCellAnchor>
  <xdr:twoCellAnchor>
    <xdr:from>
      <xdr:col>1</xdr:col>
      <xdr:colOff>0</xdr:colOff>
      <xdr:row>17</xdr:row>
      <xdr:rowOff>0</xdr:rowOff>
    </xdr:from>
    <xdr:to>
      <xdr:col>13</xdr:col>
      <xdr:colOff>0</xdr:colOff>
      <xdr:row>22</xdr:row>
      <xdr:rowOff>0</xdr:rowOff>
    </xdr:to>
    <xdr:sp>
      <xdr:nvSpPr>
        <xdr:cNvPr id="21" name="Text Box 39"/>
        <xdr:cNvSpPr txBox="1">
          <a:spLocks noChangeArrowheads="1"/>
        </xdr:cNvSpPr>
      </xdr:nvSpPr>
      <xdr:spPr>
        <a:xfrm>
          <a:off x="304800" y="4191000"/>
          <a:ext cx="6896100" cy="11430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accounting policies adopted by the Group in this interim financial report are consistent with those adopted in the annual audited financial statements for the year ended 31 March 2008. In the current financial year, the Group adopted the following applicable new/revised Financial Reporting Standard ("FRS") effective for the financial period commencing on 1 April 2008:</a:t>
          </a:r>
        </a:p>
      </xdr:txBody>
    </xdr:sp>
    <xdr:clientData/>
  </xdr:twoCellAnchor>
  <xdr:oneCellAnchor>
    <xdr:from>
      <xdr:col>1</xdr:col>
      <xdr:colOff>9525</xdr:colOff>
      <xdr:row>270</xdr:row>
      <xdr:rowOff>0</xdr:rowOff>
    </xdr:from>
    <xdr:ext cx="6886575" cy="619125"/>
    <xdr:sp>
      <xdr:nvSpPr>
        <xdr:cNvPr id="22" name="Text Box 41"/>
        <xdr:cNvSpPr txBox="1">
          <a:spLocks noChangeArrowheads="1"/>
        </xdr:cNvSpPr>
      </xdr:nvSpPr>
      <xdr:spPr>
        <a:xfrm>
          <a:off x="314325" y="62045850"/>
          <a:ext cx="6886575" cy="6191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sales of any unquoted investments and/or properties by the Group during the current quarter and financial period to-date.</a:t>
          </a:r>
        </a:p>
      </xdr:txBody>
    </xdr:sp>
    <xdr:clientData/>
  </xdr:oneCellAnchor>
  <xdr:twoCellAnchor>
    <xdr:from>
      <xdr:col>1</xdr:col>
      <xdr:colOff>9525</xdr:colOff>
      <xdr:row>381</xdr:row>
      <xdr:rowOff>0</xdr:rowOff>
    </xdr:from>
    <xdr:to>
      <xdr:col>13</xdr:col>
      <xdr:colOff>0</xdr:colOff>
      <xdr:row>384</xdr:row>
      <xdr:rowOff>133350</xdr:rowOff>
    </xdr:to>
    <xdr:sp>
      <xdr:nvSpPr>
        <xdr:cNvPr id="23" name="Text Box 44"/>
        <xdr:cNvSpPr txBox="1">
          <a:spLocks noChangeArrowheads="1"/>
        </xdr:cNvSpPr>
      </xdr:nvSpPr>
      <xdr:spPr>
        <a:xfrm>
          <a:off x="314325" y="86820375"/>
          <a:ext cx="6886575" cy="8191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Basic earnings per share for the quarter is calculated by dividing the net profit attributable to ordinary equity holders by the weighted average number of ordinary shares in issue during the period.</a:t>
          </a:r>
        </a:p>
      </xdr:txBody>
    </xdr:sp>
    <xdr:clientData/>
  </xdr:twoCellAnchor>
  <xdr:twoCellAnchor>
    <xdr:from>
      <xdr:col>1</xdr:col>
      <xdr:colOff>9525</xdr:colOff>
      <xdr:row>385</xdr:row>
      <xdr:rowOff>9525</xdr:rowOff>
    </xdr:from>
    <xdr:to>
      <xdr:col>13</xdr:col>
      <xdr:colOff>0</xdr:colOff>
      <xdr:row>388</xdr:row>
      <xdr:rowOff>219075</xdr:rowOff>
    </xdr:to>
    <xdr:sp>
      <xdr:nvSpPr>
        <xdr:cNvPr id="24" name="Text Box 45"/>
        <xdr:cNvSpPr txBox="1">
          <a:spLocks noChangeArrowheads="1"/>
        </xdr:cNvSpPr>
      </xdr:nvSpPr>
      <xdr:spPr>
        <a:xfrm>
          <a:off x="314325" y="87744300"/>
          <a:ext cx="6886575" cy="8953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Company does not have in issue any financial instruments or other contract that may entitle its holder to ordinary shares and therefore dilutive to its basic earnings per share.</a:t>
          </a:r>
        </a:p>
      </xdr:txBody>
    </xdr:sp>
    <xdr:clientData/>
  </xdr:twoCellAnchor>
  <xdr:twoCellAnchor>
    <xdr:from>
      <xdr:col>1</xdr:col>
      <xdr:colOff>0</xdr:colOff>
      <xdr:row>29</xdr:row>
      <xdr:rowOff>209550</xdr:rowOff>
    </xdr:from>
    <xdr:to>
      <xdr:col>13</xdr:col>
      <xdr:colOff>0</xdr:colOff>
      <xdr:row>32</xdr:row>
      <xdr:rowOff>152400</xdr:rowOff>
    </xdr:to>
    <xdr:sp>
      <xdr:nvSpPr>
        <xdr:cNvPr id="25" name="Text Box 48"/>
        <xdr:cNvSpPr txBox="1">
          <a:spLocks noChangeArrowheads="1"/>
        </xdr:cNvSpPr>
      </xdr:nvSpPr>
      <xdr:spPr>
        <a:xfrm>
          <a:off x="304800" y="7143750"/>
          <a:ext cx="6896100" cy="6477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adoption of the above FRSs and Amendment does not have any significant financial impact on the financial statements of the Group.</a:t>
          </a:r>
        </a:p>
      </xdr:txBody>
    </xdr:sp>
    <xdr:clientData/>
  </xdr:twoCellAnchor>
  <xdr:twoCellAnchor>
    <xdr:from>
      <xdr:col>1</xdr:col>
      <xdr:colOff>9525</xdr:colOff>
      <xdr:row>226</xdr:row>
      <xdr:rowOff>161925</xdr:rowOff>
    </xdr:from>
    <xdr:to>
      <xdr:col>13</xdr:col>
      <xdr:colOff>0</xdr:colOff>
      <xdr:row>230</xdr:row>
      <xdr:rowOff>238125</xdr:rowOff>
    </xdr:to>
    <xdr:sp>
      <xdr:nvSpPr>
        <xdr:cNvPr id="26" name="Text Box 49"/>
        <xdr:cNvSpPr txBox="1">
          <a:spLocks noChangeArrowheads="1"/>
        </xdr:cNvSpPr>
      </xdr:nvSpPr>
      <xdr:spPr>
        <a:xfrm>
          <a:off x="314325" y="52149375"/>
          <a:ext cx="6886575" cy="9906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For the current quarter under review, the Group recorded a revenue of RM55.7 million compared to RM54.6 million in the preceding quarter. The increase in revenue was mainly attributed to dividend income received from AmFirst REIT in investment holding division.</a:t>
          </a:r>
        </a:p>
      </xdr:txBody>
    </xdr:sp>
    <xdr:clientData/>
  </xdr:twoCellAnchor>
  <xdr:twoCellAnchor>
    <xdr:from>
      <xdr:col>1</xdr:col>
      <xdr:colOff>9525</xdr:colOff>
      <xdr:row>217</xdr:row>
      <xdr:rowOff>171450</xdr:rowOff>
    </xdr:from>
    <xdr:to>
      <xdr:col>12</xdr:col>
      <xdr:colOff>1057275</xdr:colOff>
      <xdr:row>222</xdr:row>
      <xdr:rowOff>190500</xdr:rowOff>
    </xdr:to>
    <xdr:sp>
      <xdr:nvSpPr>
        <xdr:cNvPr id="27" name="Text Box 50"/>
        <xdr:cNvSpPr txBox="1">
          <a:spLocks noChangeArrowheads="1"/>
        </xdr:cNvSpPr>
      </xdr:nvSpPr>
      <xdr:spPr>
        <a:xfrm>
          <a:off x="314325" y="50130075"/>
          <a:ext cx="6877050" cy="11144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Group recorded a net profit of RM48.0 million for the current financial period ended 31 December 2008. This is an improvement of 26.5% compared to the previous year's corresponding period, attributed mainly to the improved performance of its loan financing business.</a:t>
          </a:r>
        </a:p>
      </xdr:txBody>
    </xdr:sp>
    <xdr:clientData/>
  </xdr:twoCellAnchor>
  <xdr:twoCellAnchor>
    <xdr:from>
      <xdr:col>1</xdr:col>
      <xdr:colOff>9525</xdr:colOff>
      <xdr:row>230</xdr:row>
      <xdr:rowOff>190500</xdr:rowOff>
    </xdr:from>
    <xdr:to>
      <xdr:col>12</xdr:col>
      <xdr:colOff>1057275</xdr:colOff>
      <xdr:row>233</xdr:row>
      <xdr:rowOff>57150</xdr:rowOff>
    </xdr:to>
    <xdr:sp>
      <xdr:nvSpPr>
        <xdr:cNvPr id="28" name="Text Box 51"/>
        <xdr:cNvSpPr txBox="1">
          <a:spLocks noChangeArrowheads="1"/>
        </xdr:cNvSpPr>
      </xdr:nvSpPr>
      <xdr:spPr>
        <a:xfrm>
          <a:off x="314325" y="53092350"/>
          <a:ext cx="6877050" cy="6858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Profit before tax for the current quarter was RM31.2 million, higher than the preceding quarter of RM19.5 million mainly due to the growth from its loan financing business.</a:t>
          </a:r>
        </a:p>
      </xdr:txBody>
    </xdr:sp>
    <xdr:clientData/>
  </xdr:twoCellAnchor>
  <xdr:twoCellAnchor>
    <xdr:from>
      <xdr:col>1</xdr:col>
      <xdr:colOff>228600</xdr:colOff>
      <xdr:row>74</xdr:row>
      <xdr:rowOff>190500</xdr:rowOff>
    </xdr:from>
    <xdr:to>
      <xdr:col>12</xdr:col>
      <xdr:colOff>1057275</xdr:colOff>
      <xdr:row>78</xdr:row>
      <xdr:rowOff>9525</xdr:rowOff>
    </xdr:to>
    <xdr:sp>
      <xdr:nvSpPr>
        <xdr:cNvPr id="29" name="Text Box 53"/>
        <xdr:cNvSpPr txBox="1">
          <a:spLocks noChangeArrowheads="1"/>
        </xdr:cNvSpPr>
      </xdr:nvSpPr>
      <xdr:spPr>
        <a:xfrm>
          <a:off x="533400" y="17506950"/>
          <a:ext cx="6657975" cy="7429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Issuance and redemption of the Underwritten Commercial Papers ("CPs") and bonds by RCE Premier Sdn Bhd, a subsidiary of the Company, as follows:</a:t>
          </a:r>
        </a:p>
      </xdr:txBody>
    </xdr:sp>
    <xdr:clientData/>
  </xdr:twoCellAnchor>
  <xdr:twoCellAnchor>
    <xdr:from>
      <xdr:col>1</xdr:col>
      <xdr:colOff>228600</xdr:colOff>
      <xdr:row>61</xdr:row>
      <xdr:rowOff>209550</xdr:rowOff>
    </xdr:from>
    <xdr:to>
      <xdr:col>13</xdr:col>
      <xdr:colOff>0</xdr:colOff>
      <xdr:row>64</xdr:row>
      <xdr:rowOff>152400</xdr:rowOff>
    </xdr:to>
    <xdr:sp>
      <xdr:nvSpPr>
        <xdr:cNvPr id="30" name="Text Box 54"/>
        <xdr:cNvSpPr txBox="1">
          <a:spLocks noChangeArrowheads="1"/>
        </xdr:cNvSpPr>
      </xdr:nvSpPr>
      <xdr:spPr>
        <a:xfrm>
          <a:off x="533400" y="14554200"/>
          <a:ext cx="6667500" cy="6286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Issuance and redemption of the Asset-Backed Securities ("ABS") by Tresor Assets Berhad, a subsidiary of the Company, as follows:</a:t>
          </a:r>
        </a:p>
      </xdr:txBody>
    </xdr:sp>
    <xdr:clientData/>
  </xdr:twoCellAnchor>
  <xdr:twoCellAnchor>
    <xdr:from>
      <xdr:col>1</xdr:col>
      <xdr:colOff>9525</xdr:colOff>
      <xdr:row>246</xdr:row>
      <xdr:rowOff>0</xdr:rowOff>
    </xdr:from>
    <xdr:to>
      <xdr:col>13</xdr:col>
      <xdr:colOff>0</xdr:colOff>
      <xdr:row>248</xdr:row>
      <xdr:rowOff>152400</xdr:rowOff>
    </xdr:to>
    <xdr:sp>
      <xdr:nvSpPr>
        <xdr:cNvPr id="31" name="Text Box 17"/>
        <xdr:cNvSpPr txBox="1">
          <a:spLocks noChangeArrowheads="1"/>
        </xdr:cNvSpPr>
      </xdr:nvSpPr>
      <xdr:spPr>
        <a:xfrm>
          <a:off x="314325" y="56559450"/>
          <a:ext cx="6886575" cy="6096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profit forecast prepared or profit guarantee made by the Group.</a:t>
          </a:r>
        </a:p>
      </xdr:txBody>
    </xdr:sp>
    <xdr:clientData/>
  </xdr:twoCellAnchor>
  <xdr:twoCellAnchor>
    <xdr:from>
      <xdr:col>1</xdr:col>
      <xdr:colOff>9525</xdr:colOff>
      <xdr:row>100</xdr:row>
      <xdr:rowOff>209550</xdr:rowOff>
    </xdr:from>
    <xdr:to>
      <xdr:col>13</xdr:col>
      <xdr:colOff>0</xdr:colOff>
      <xdr:row>106</xdr:row>
      <xdr:rowOff>28575</xdr:rowOff>
    </xdr:to>
    <xdr:sp>
      <xdr:nvSpPr>
        <xdr:cNvPr id="32" name="Text Box 23"/>
        <xdr:cNvSpPr txBox="1">
          <a:spLocks noChangeArrowheads="1"/>
        </xdr:cNvSpPr>
      </xdr:nvSpPr>
      <xdr:spPr>
        <a:xfrm>
          <a:off x="314325" y="23412450"/>
          <a:ext cx="6886575" cy="10953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directors declared and paid a final dividend in respect of the financial year ended 31 March 2008 of 10%, less 25% tax on 710,971,340 ordinary shares, amounting to RM5,322,285 on 22 September 2008. The dividend has been accounted for in the equity as an appropriation of retained earnings in the financial period ended 31 December 2008.</a:t>
          </a:r>
        </a:p>
      </xdr:txBody>
    </xdr:sp>
    <xdr:clientData/>
  </xdr:twoCellAnchor>
  <xdr:twoCellAnchor>
    <xdr:from>
      <xdr:col>1</xdr:col>
      <xdr:colOff>9525</xdr:colOff>
      <xdr:row>111</xdr:row>
      <xdr:rowOff>219075</xdr:rowOff>
    </xdr:from>
    <xdr:to>
      <xdr:col>13</xdr:col>
      <xdr:colOff>9525</xdr:colOff>
      <xdr:row>113</xdr:row>
      <xdr:rowOff>209550</xdr:rowOff>
    </xdr:to>
    <xdr:sp>
      <xdr:nvSpPr>
        <xdr:cNvPr id="33" name="Text Box 24"/>
        <xdr:cNvSpPr txBox="1">
          <a:spLocks noChangeArrowheads="1"/>
        </xdr:cNvSpPr>
      </xdr:nvSpPr>
      <xdr:spPr>
        <a:xfrm>
          <a:off x="314325" y="25841325"/>
          <a:ext cx="6896100" cy="4476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Segmental revenue and results for the financial period ended 31 December 2008 were as follows:</a:t>
          </a:r>
        </a:p>
      </xdr:txBody>
    </xdr:sp>
    <xdr:clientData/>
  </xdr:twoCellAnchor>
  <xdr:twoCellAnchor>
    <xdr:from>
      <xdr:col>1</xdr:col>
      <xdr:colOff>9525</xdr:colOff>
      <xdr:row>175</xdr:row>
      <xdr:rowOff>9525</xdr:rowOff>
    </xdr:from>
    <xdr:to>
      <xdr:col>12</xdr:col>
      <xdr:colOff>1057275</xdr:colOff>
      <xdr:row>178</xdr:row>
      <xdr:rowOff>171450</xdr:rowOff>
    </xdr:to>
    <xdr:sp>
      <xdr:nvSpPr>
        <xdr:cNvPr id="34" name="Text Box 8"/>
        <xdr:cNvSpPr txBox="1">
          <a:spLocks noChangeArrowheads="1"/>
        </xdr:cNvSpPr>
      </xdr:nvSpPr>
      <xdr:spPr>
        <a:xfrm>
          <a:off x="314325" y="40300275"/>
          <a:ext cx="6877050" cy="8477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Had the acquisition occurred on 1 April 2008, the Group's revenue and profit for the financial period ended 31 December 2008 would have been RM157.4 million and RM48.0 million respectively.</a:t>
          </a:r>
        </a:p>
      </xdr:txBody>
    </xdr:sp>
    <xdr:clientData/>
  </xdr:twoCellAnchor>
  <xdr:twoCellAnchor>
    <xdr:from>
      <xdr:col>1</xdr:col>
      <xdr:colOff>9525</xdr:colOff>
      <xdr:row>105</xdr:row>
      <xdr:rowOff>219075</xdr:rowOff>
    </xdr:from>
    <xdr:to>
      <xdr:col>13</xdr:col>
      <xdr:colOff>0</xdr:colOff>
      <xdr:row>108</xdr:row>
      <xdr:rowOff>95250</xdr:rowOff>
    </xdr:to>
    <xdr:sp>
      <xdr:nvSpPr>
        <xdr:cNvPr id="35" name="Text Box 23"/>
        <xdr:cNvSpPr txBox="1">
          <a:spLocks noChangeArrowheads="1"/>
        </xdr:cNvSpPr>
      </xdr:nvSpPr>
      <xdr:spPr>
        <a:xfrm>
          <a:off x="314325" y="24469725"/>
          <a:ext cx="6886575" cy="5619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No dividend has been recommended by the directors or paid for the financial period ended 31 December 2008.</a:t>
          </a:r>
        </a:p>
      </xdr:txBody>
    </xdr:sp>
    <xdr:clientData/>
  </xdr:twoCellAnchor>
  <xdr:twoCellAnchor>
    <xdr:from>
      <xdr:col>1</xdr:col>
      <xdr:colOff>228600</xdr:colOff>
      <xdr:row>87</xdr:row>
      <xdr:rowOff>209550</xdr:rowOff>
    </xdr:from>
    <xdr:to>
      <xdr:col>12</xdr:col>
      <xdr:colOff>1057275</xdr:colOff>
      <xdr:row>91</xdr:row>
      <xdr:rowOff>38100</xdr:rowOff>
    </xdr:to>
    <xdr:sp>
      <xdr:nvSpPr>
        <xdr:cNvPr id="36" name="Text Box 53"/>
        <xdr:cNvSpPr txBox="1">
          <a:spLocks noChangeArrowheads="1"/>
        </xdr:cNvSpPr>
      </xdr:nvSpPr>
      <xdr:spPr>
        <a:xfrm>
          <a:off x="533400" y="20440650"/>
          <a:ext cx="6657975" cy="7429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Redemption of the Fixed Rate Medium Term Notes ("MTNs") by RCE Advance Sdn Bhd, a subsidiary of the Company, as follows:</a:t>
          </a:r>
        </a:p>
      </xdr:txBody>
    </xdr:sp>
    <xdr:clientData/>
  </xdr:twoCellAnchor>
  <xdr:twoCellAnchor>
    <xdr:from>
      <xdr:col>1</xdr:col>
      <xdr:colOff>219075</xdr:colOff>
      <xdr:row>71</xdr:row>
      <xdr:rowOff>219075</xdr:rowOff>
    </xdr:from>
    <xdr:to>
      <xdr:col>12</xdr:col>
      <xdr:colOff>1057275</xdr:colOff>
      <xdr:row>74</xdr:row>
      <xdr:rowOff>47625</xdr:rowOff>
    </xdr:to>
    <xdr:sp>
      <xdr:nvSpPr>
        <xdr:cNvPr id="37" name="Text Box 55"/>
        <xdr:cNvSpPr txBox="1">
          <a:spLocks noChangeArrowheads="1"/>
        </xdr:cNvSpPr>
      </xdr:nvSpPr>
      <xdr:spPr>
        <a:xfrm>
          <a:off x="523875" y="16849725"/>
          <a:ext cx="6667500" cy="5143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Out of the issuance of RM100.0 million ABS, RM11.0</a:t>
          </a:r>
          <a:r>
            <a:rPr lang="en-US" cap="none" sz="1400" b="0" i="0" u="none" baseline="0">
              <a:solidFill>
                <a:srgbClr val="FF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million was subscribed internally by a subsidiary of the Company.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106"/>
  <sheetViews>
    <sheetView view="pageBreakPreview" zoomScaleNormal="75" zoomScaleSheetLayoutView="100" zoomScalePageLayoutView="0" workbookViewId="0" topLeftCell="A1">
      <selection activeCell="K31" sqref="K31"/>
    </sheetView>
  </sheetViews>
  <sheetFormatPr defaultColWidth="9.140625" defaultRowHeight="12.75"/>
  <cols>
    <col min="1" max="1" width="3.00390625" style="23" customWidth="1"/>
    <col min="2" max="2" width="48.140625" style="23" customWidth="1"/>
    <col min="3" max="3" width="15.421875" style="24" customWidth="1"/>
    <col min="4" max="4" width="1.8515625" style="25" customWidth="1"/>
    <col min="5" max="5" width="14.7109375" style="25" customWidth="1"/>
    <col min="6" max="6" width="0.5625" style="25" customWidth="1"/>
    <col min="7" max="7" width="16.421875" style="25" customWidth="1"/>
    <col min="8" max="8" width="0.9921875" style="25" customWidth="1"/>
    <col min="9" max="9" width="15.7109375" style="25" customWidth="1"/>
    <col min="10" max="16384" width="9.140625" style="23" customWidth="1"/>
  </cols>
  <sheetData>
    <row r="1" ht="41.25" customHeight="1"/>
    <row r="2" spans="1:9" ht="18" customHeight="1">
      <c r="A2" s="117" t="s">
        <v>233</v>
      </c>
      <c r="B2" s="118"/>
      <c r="C2" s="119"/>
      <c r="D2" s="120"/>
      <c r="E2" s="120"/>
      <c r="F2" s="120"/>
      <c r="G2" s="120"/>
      <c r="H2" s="120"/>
      <c r="I2" s="116" t="s">
        <v>106</v>
      </c>
    </row>
    <row r="3" spans="1:9" ht="18" customHeight="1">
      <c r="A3" s="121" t="s">
        <v>105</v>
      </c>
      <c r="B3" s="118"/>
      <c r="C3" s="119"/>
      <c r="D3" s="120"/>
      <c r="E3" s="120"/>
      <c r="F3" s="120"/>
      <c r="G3" s="120"/>
      <c r="H3" s="120"/>
      <c r="I3" s="116" t="s">
        <v>278</v>
      </c>
    </row>
    <row r="4" ht="18" customHeight="1" thickBot="1"/>
    <row r="5" spans="1:9" ht="19.5" customHeight="1">
      <c r="A5" s="123" t="s">
        <v>107</v>
      </c>
      <c r="B5" s="124"/>
      <c r="C5" s="125"/>
      <c r="D5" s="126"/>
      <c r="E5" s="126"/>
      <c r="F5" s="126"/>
      <c r="G5" s="126"/>
      <c r="H5" s="126"/>
      <c r="I5" s="126"/>
    </row>
    <row r="6" spans="1:9" ht="19.5" customHeight="1" thickBot="1">
      <c r="A6" s="127" t="s">
        <v>265</v>
      </c>
      <c r="B6" s="128"/>
      <c r="C6" s="129"/>
      <c r="D6" s="130"/>
      <c r="E6" s="130"/>
      <c r="F6" s="130"/>
      <c r="G6" s="130"/>
      <c r="H6" s="130"/>
      <c r="I6" s="130"/>
    </row>
    <row r="7" ht="18" customHeight="1">
      <c r="A7" s="22"/>
    </row>
    <row r="8" spans="1:9" ht="18" customHeight="1">
      <c r="A8" s="118"/>
      <c r="B8" s="118"/>
      <c r="C8" s="450"/>
      <c r="D8" s="450"/>
      <c r="E8" s="450"/>
      <c r="F8" s="120"/>
      <c r="G8" s="450"/>
      <c r="H8" s="450"/>
      <c r="I8" s="450"/>
    </row>
    <row r="9" spans="1:9" ht="18" customHeight="1">
      <c r="A9" s="118"/>
      <c r="B9" s="118"/>
      <c r="C9" s="450" t="s">
        <v>0</v>
      </c>
      <c r="D9" s="450"/>
      <c r="E9" s="450"/>
      <c r="F9" s="120"/>
      <c r="G9" s="450" t="s">
        <v>1</v>
      </c>
      <c r="H9" s="450"/>
      <c r="I9" s="450"/>
    </row>
    <row r="10" spans="1:9" ht="18" customHeight="1">
      <c r="A10" s="118"/>
      <c r="B10" s="118"/>
      <c r="C10" s="131" t="str">
        <f>+G10</f>
        <v>31.12.2008</v>
      </c>
      <c r="D10" s="132"/>
      <c r="E10" s="132" t="str">
        <f>+I10</f>
        <v>31.12.2007</v>
      </c>
      <c r="F10" s="133"/>
      <c r="G10" s="131" t="s">
        <v>267</v>
      </c>
      <c r="H10" s="133"/>
      <c r="I10" s="132" t="s">
        <v>268</v>
      </c>
    </row>
    <row r="11" spans="1:9" ht="18" customHeight="1">
      <c r="A11" s="118"/>
      <c r="B11" s="118"/>
      <c r="C11" s="134" t="s">
        <v>4</v>
      </c>
      <c r="D11" s="135"/>
      <c r="E11" s="135" t="s">
        <v>4</v>
      </c>
      <c r="F11" s="120"/>
      <c r="G11" s="134" t="s">
        <v>4</v>
      </c>
      <c r="H11" s="120"/>
      <c r="I11" s="135" t="s">
        <v>4</v>
      </c>
    </row>
    <row r="12" spans="1:9" ht="18" customHeight="1">
      <c r="A12" s="118"/>
      <c r="B12" s="118"/>
      <c r="C12" s="119"/>
      <c r="D12" s="120"/>
      <c r="E12" s="120"/>
      <c r="F12" s="120" t="s">
        <v>9</v>
      </c>
      <c r="G12" s="119"/>
      <c r="H12" s="120"/>
      <c r="I12" s="120"/>
    </row>
    <row r="13" spans="1:9" ht="18" customHeight="1">
      <c r="A13" s="136" t="s">
        <v>25</v>
      </c>
      <c r="B13" s="118" t="s">
        <v>5</v>
      </c>
      <c r="C13" s="137">
        <f>+'Income Statement'!C13</f>
        <v>55669000</v>
      </c>
      <c r="D13" s="88"/>
      <c r="E13" s="138">
        <f>+'Income Statement'!E13</f>
        <v>33274000</v>
      </c>
      <c r="F13" s="88"/>
      <c r="G13" s="137">
        <f>+'Income Statement'!G13</f>
        <v>157409000</v>
      </c>
      <c r="H13" s="88"/>
      <c r="I13" s="138">
        <f>+'Income Statement'!I13</f>
        <v>95828000</v>
      </c>
    </row>
    <row r="14" spans="1:9" ht="18" customHeight="1">
      <c r="A14" s="118"/>
      <c r="B14" s="118"/>
      <c r="C14" s="139"/>
      <c r="D14" s="85"/>
      <c r="E14" s="140"/>
      <c r="F14" s="85"/>
      <c r="G14" s="139"/>
      <c r="H14" s="85"/>
      <c r="I14" s="140"/>
    </row>
    <row r="15" spans="1:9" s="27" customFormat="1" ht="18" customHeight="1">
      <c r="A15" s="141" t="s">
        <v>26</v>
      </c>
      <c r="B15" s="142" t="s">
        <v>51</v>
      </c>
      <c r="C15" s="137">
        <f>+'Income Statement'!C24</f>
        <v>31169000</v>
      </c>
      <c r="D15" s="88"/>
      <c r="E15" s="138">
        <f>+'Income Statement'!E24</f>
        <v>18324000</v>
      </c>
      <c r="F15" s="88"/>
      <c r="G15" s="137">
        <f>+'Income Statement'!G24</f>
        <v>67776000</v>
      </c>
      <c r="H15" s="88"/>
      <c r="I15" s="138">
        <f>+'Income Statement'!I24</f>
        <v>47924000</v>
      </c>
    </row>
    <row r="16" spans="1:9" s="27" customFormat="1" ht="18" customHeight="1">
      <c r="A16" s="142"/>
      <c r="B16" s="142"/>
      <c r="C16" s="137"/>
      <c r="D16" s="88"/>
      <c r="E16" s="138"/>
      <c r="F16" s="88"/>
      <c r="G16" s="137"/>
      <c r="H16" s="88"/>
      <c r="I16" s="138"/>
    </row>
    <row r="17" spans="1:9" s="27" customFormat="1" ht="18" customHeight="1">
      <c r="A17" s="141" t="s">
        <v>27</v>
      </c>
      <c r="B17" s="142" t="s">
        <v>52</v>
      </c>
      <c r="C17" s="137">
        <f>'Income Statement'!C27</f>
        <v>18190000</v>
      </c>
      <c r="D17" s="88"/>
      <c r="E17" s="138">
        <f>'Income Statement'!E27</f>
        <v>15027000</v>
      </c>
      <c r="F17" s="88"/>
      <c r="G17" s="137">
        <f>'Income Statement'!G27</f>
        <v>48042000</v>
      </c>
      <c r="H17" s="88"/>
      <c r="I17" s="138">
        <f>'Income Statement'!I27</f>
        <v>37963000</v>
      </c>
    </row>
    <row r="18" spans="1:9" s="27" customFormat="1" ht="18" customHeight="1">
      <c r="A18" s="141"/>
      <c r="B18" s="142"/>
      <c r="C18" s="137"/>
      <c r="D18" s="88"/>
      <c r="E18" s="138"/>
      <c r="F18" s="88"/>
      <c r="G18" s="137"/>
      <c r="H18" s="88"/>
      <c r="I18" s="138"/>
    </row>
    <row r="19" spans="1:9" s="27" customFormat="1" ht="18" customHeight="1">
      <c r="A19" s="141" t="s">
        <v>28</v>
      </c>
      <c r="B19" s="142" t="s">
        <v>53</v>
      </c>
      <c r="C19" s="137"/>
      <c r="D19" s="88"/>
      <c r="E19" s="138"/>
      <c r="F19" s="88"/>
      <c r="G19" s="137"/>
      <c r="H19" s="88"/>
      <c r="I19" s="138"/>
    </row>
    <row r="20" spans="1:9" s="27" customFormat="1" ht="18" customHeight="1">
      <c r="A20" s="142"/>
      <c r="B20" s="142" t="s">
        <v>120</v>
      </c>
      <c r="C20" s="137">
        <f>'Income Statement'!C30</f>
        <v>18190000</v>
      </c>
      <c r="D20" s="88"/>
      <c r="E20" s="138">
        <f>'Income Statement'!E30</f>
        <v>15027000</v>
      </c>
      <c r="F20" s="88"/>
      <c r="G20" s="137">
        <f>'Income Statement'!G30</f>
        <v>48042000</v>
      </c>
      <c r="H20" s="88"/>
      <c r="I20" s="138">
        <f>'Income Statement'!I30</f>
        <v>37963000</v>
      </c>
    </row>
    <row r="21" spans="1:9" s="27" customFormat="1" ht="18" customHeight="1">
      <c r="A21" s="142"/>
      <c r="B21" s="142"/>
      <c r="C21" s="143"/>
      <c r="D21" s="88"/>
      <c r="E21" s="80"/>
      <c r="F21" s="88"/>
      <c r="G21" s="143"/>
      <c r="H21" s="88"/>
      <c r="I21" s="88"/>
    </row>
    <row r="22" spans="1:9" s="27" customFormat="1" ht="18" customHeight="1">
      <c r="A22" s="141" t="s">
        <v>29</v>
      </c>
      <c r="B22" s="142" t="s">
        <v>32</v>
      </c>
      <c r="C22" s="144">
        <f>+'Income Statement'!C36</f>
        <v>2.5584728491035498</v>
      </c>
      <c r="D22" s="88"/>
      <c r="E22" s="422">
        <f>'Income Statement'!E36</f>
        <v>2.324944533665048</v>
      </c>
      <c r="F22" s="88"/>
      <c r="G22" s="144">
        <f>+'Income Statement'!G36</f>
        <v>6.763944775619275</v>
      </c>
      <c r="H22" s="88"/>
      <c r="I22" s="422">
        <f>+'Income Statement'!I36</f>
        <v>5.873552228091185</v>
      </c>
    </row>
    <row r="23" spans="1:9" s="27" customFormat="1" ht="18" customHeight="1">
      <c r="A23" s="142"/>
      <c r="B23" s="142"/>
      <c r="C23" s="143"/>
      <c r="D23" s="88"/>
      <c r="E23" s="88"/>
      <c r="F23" s="88"/>
      <c r="G23" s="143"/>
      <c r="H23" s="88"/>
      <c r="I23" s="88"/>
    </row>
    <row r="24" spans="1:9" s="27" customFormat="1" ht="18" customHeight="1">
      <c r="A24" s="141" t="s">
        <v>30</v>
      </c>
      <c r="B24" s="142" t="s">
        <v>54</v>
      </c>
      <c r="C24" s="143">
        <v>0</v>
      </c>
      <c r="D24" s="88"/>
      <c r="E24" s="88">
        <v>0</v>
      </c>
      <c r="F24" s="88"/>
      <c r="G24" s="143">
        <v>0</v>
      </c>
      <c r="H24" s="88"/>
      <c r="I24" s="88">
        <v>0</v>
      </c>
    </row>
    <row r="25" spans="1:9" s="27" customFormat="1" ht="18" customHeight="1">
      <c r="A25" s="141"/>
      <c r="B25" s="142"/>
      <c r="C25" s="145"/>
      <c r="D25" s="88"/>
      <c r="E25" s="88"/>
      <c r="F25" s="88"/>
      <c r="G25" s="143"/>
      <c r="H25" s="88"/>
      <c r="I25" s="88"/>
    </row>
    <row r="26" spans="1:9" s="13" customFormat="1" ht="18" customHeight="1">
      <c r="A26" s="14"/>
      <c r="B26" s="14"/>
      <c r="C26" s="14"/>
      <c r="D26" s="14"/>
      <c r="E26" s="14"/>
      <c r="F26" s="14"/>
      <c r="G26" s="14"/>
      <c r="H26" s="14"/>
      <c r="I26" s="14"/>
    </row>
    <row r="27" spans="1:9" s="13" customFormat="1" ht="18" customHeight="1">
      <c r="A27" s="14"/>
      <c r="B27" s="14"/>
      <c r="C27" s="14"/>
      <c r="D27" s="14"/>
      <c r="E27" s="146" t="s">
        <v>212</v>
      </c>
      <c r="F27" s="14"/>
      <c r="G27" s="14"/>
      <c r="H27" s="14"/>
      <c r="I27" s="146" t="s">
        <v>213</v>
      </c>
    </row>
    <row r="28" spans="1:9" s="13" customFormat="1" ht="18" customHeight="1">
      <c r="A28" s="14"/>
      <c r="B28" s="14"/>
      <c r="C28" s="14"/>
      <c r="D28" s="14"/>
      <c r="E28" s="146" t="s">
        <v>79</v>
      </c>
      <c r="F28" s="14"/>
      <c r="G28" s="14"/>
      <c r="H28" s="14"/>
      <c r="I28" s="146" t="s">
        <v>56</v>
      </c>
    </row>
    <row r="29" spans="1:9" s="13" customFormat="1" ht="18" customHeight="1">
      <c r="A29" s="14"/>
      <c r="B29" s="14"/>
      <c r="C29" s="14"/>
      <c r="D29" s="14"/>
      <c r="E29" s="146" t="s">
        <v>24</v>
      </c>
      <c r="F29" s="14"/>
      <c r="G29" s="14"/>
      <c r="H29" s="14"/>
      <c r="I29" s="146" t="s">
        <v>57</v>
      </c>
    </row>
    <row r="30" spans="1:9" s="27" customFormat="1" ht="18" customHeight="1">
      <c r="A30" s="141" t="s">
        <v>31</v>
      </c>
      <c r="B30" s="142" t="s">
        <v>55</v>
      </c>
      <c r="C30" s="145"/>
      <c r="D30" s="88"/>
      <c r="E30" s="88"/>
      <c r="F30" s="88"/>
      <c r="G30" s="145"/>
      <c r="H30" s="88"/>
      <c r="I30" s="88"/>
    </row>
    <row r="31" spans="1:9" s="27" customFormat="1" ht="18" customHeight="1">
      <c r="A31" s="142"/>
      <c r="B31" s="142" t="s">
        <v>121</v>
      </c>
      <c r="C31" s="145"/>
      <c r="D31" s="147"/>
      <c r="E31" s="148">
        <f>+BalanceSheet!D63</f>
        <v>0.3931895860584835</v>
      </c>
      <c r="F31" s="149"/>
      <c r="G31" s="150"/>
      <c r="H31" s="149"/>
      <c r="I31" s="148">
        <f>+BalanceSheet!F63</f>
        <v>0.3210879722746542</v>
      </c>
    </row>
    <row r="32" spans="1:9" s="27" customFormat="1" ht="18" customHeight="1">
      <c r="A32" s="142"/>
      <c r="B32" s="142"/>
      <c r="C32" s="145"/>
      <c r="D32" s="147"/>
      <c r="E32" s="148"/>
      <c r="F32" s="149"/>
      <c r="G32" s="150"/>
      <c r="H32" s="149"/>
      <c r="I32" s="148"/>
    </row>
    <row r="33" spans="1:9" s="27" customFormat="1" ht="18" customHeight="1">
      <c r="A33" s="141"/>
      <c r="B33" s="142"/>
      <c r="C33" s="145"/>
      <c r="D33" s="88"/>
      <c r="E33" s="88"/>
      <c r="F33" s="88"/>
      <c r="G33" s="145"/>
      <c r="H33" s="88"/>
      <c r="I33" s="88"/>
    </row>
    <row r="34" spans="1:9" s="27" customFormat="1" ht="18" customHeight="1">
      <c r="A34" s="141"/>
      <c r="B34" s="142"/>
      <c r="C34" s="450" t="s">
        <v>0</v>
      </c>
      <c r="D34" s="450"/>
      <c r="E34" s="450"/>
      <c r="F34" s="120"/>
      <c r="G34" s="450" t="s">
        <v>1</v>
      </c>
      <c r="H34" s="450"/>
      <c r="I34" s="450"/>
    </row>
    <row r="35" spans="1:9" s="27" customFormat="1" ht="18" customHeight="1">
      <c r="A35" s="142"/>
      <c r="B35" s="142"/>
      <c r="C35" s="131" t="str">
        <f>+G35</f>
        <v>31.12.2008</v>
      </c>
      <c r="D35" s="132"/>
      <c r="E35" s="132" t="str">
        <f>+I35</f>
        <v>31.12.2007</v>
      </c>
      <c r="F35" s="133"/>
      <c r="G35" s="131" t="str">
        <f>+G10</f>
        <v>31.12.2008</v>
      </c>
      <c r="H35" s="133"/>
      <c r="I35" s="132" t="str">
        <f>+I10</f>
        <v>31.12.2007</v>
      </c>
    </row>
    <row r="36" spans="1:9" s="27" customFormat="1" ht="18" customHeight="1">
      <c r="A36" s="142"/>
      <c r="B36" s="142"/>
      <c r="C36" s="134" t="s">
        <v>4</v>
      </c>
      <c r="D36" s="135"/>
      <c r="E36" s="135" t="s">
        <v>4</v>
      </c>
      <c r="F36" s="120"/>
      <c r="G36" s="134" t="s">
        <v>4</v>
      </c>
      <c r="H36" s="120"/>
      <c r="I36" s="135" t="s">
        <v>4</v>
      </c>
    </row>
    <row r="37" spans="1:9" s="27" customFormat="1" ht="18" customHeight="1">
      <c r="A37" s="142"/>
      <c r="B37" s="142"/>
      <c r="C37" s="134"/>
      <c r="D37" s="135"/>
      <c r="E37" s="135"/>
      <c r="F37" s="120"/>
      <c r="G37" s="134"/>
      <c r="H37" s="120"/>
      <c r="I37" s="135"/>
    </row>
    <row r="38" spans="1:9" s="27" customFormat="1" ht="18" customHeight="1">
      <c r="A38" s="141" t="s">
        <v>108</v>
      </c>
      <c r="B38" s="142" t="s">
        <v>109</v>
      </c>
      <c r="C38" s="255">
        <v>1797000</v>
      </c>
      <c r="D38" s="290"/>
      <c r="E38" s="248">
        <v>1293000</v>
      </c>
      <c r="F38" s="302"/>
      <c r="G38" s="255">
        <v>5031000</v>
      </c>
      <c r="H38" s="302"/>
      <c r="I38" s="248">
        <v>3911000</v>
      </c>
    </row>
    <row r="39" spans="1:9" s="27" customFormat="1" ht="18" customHeight="1">
      <c r="A39" s="142"/>
      <c r="B39" s="142"/>
      <c r="C39" s="292"/>
      <c r="D39" s="290"/>
      <c r="E39" s="290"/>
      <c r="F39" s="290"/>
      <c r="G39" s="292"/>
      <c r="H39" s="290"/>
      <c r="I39" s="290"/>
    </row>
    <row r="40" spans="1:9" s="27" customFormat="1" ht="18" customHeight="1">
      <c r="A40" s="141" t="s">
        <v>111</v>
      </c>
      <c r="B40" s="142" t="s">
        <v>110</v>
      </c>
      <c r="C40" s="255">
        <f>-'Income Statement'!C22</f>
        <v>12000</v>
      </c>
      <c r="D40" s="292">
        <f>-'Income Statement'!D22</f>
        <v>0</v>
      </c>
      <c r="E40" s="248">
        <v>22000</v>
      </c>
      <c r="F40" s="302"/>
      <c r="G40" s="255">
        <f>-'Income Statement'!G22</f>
        <v>41000</v>
      </c>
      <c r="H40" s="302"/>
      <c r="I40" s="248">
        <v>49000</v>
      </c>
    </row>
    <row r="41" spans="1:9" s="27" customFormat="1" ht="18" customHeight="1">
      <c r="A41" s="142"/>
      <c r="B41" s="142"/>
      <c r="C41" s="145"/>
      <c r="D41" s="88"/>
      <c r="F41" s="88"/>
      <c r="G41" s="145"/>
      <c r="H41" s="88"/>
      <c r="I41" s="88"/>
    </row>
    <row r="42" spans="1:9" s="27" customFormat="1" ht="18" customHeight="1">
      <c r="A42" s="142"/>
      <c r="B42" s="142"/>
      <c r="C42" s="145"/>
      <c r="D42" s="88"/>
      <c r="E42" s="88"/>
      <c r="F42" s="88"/>
      <c r="G42" s="145"/>
      <c r="H42" s="88"/>
      <c r="I42" s="88"/>
    </row>
    <row r="43" spans="1:9" s="27" customFormat="1" ht="18.75">
      <c r="A43" s="142"/>
      <c r="B43" s="142"/>
      <c r="C43" s="145"/>
      <c r="D43" s="88"/>
      <c r="E43" s="88"/>
      <c r="F43" s="88"/>
      <c r="G43" s="145"/>
      <c r="H43" s="88"/>
      <c r="I43" s="88"/>
    </row>
    <row r="44" spans="1:9" s="27" customFormat="1" ht="18.75">
      <c r="A44" s="142"/>
      <c r="B44" s="142"/>
      <c r="C44" s="145"/>
      <c r="D44" s="88"/>
      <c r="E44" s="88"/>
      <c r="F44" s="88"/>
      <c r="G44" s="145"/>
      <c r="H44" s="88"/>
      <c r="I44" s="88"/>
    </row>
    <row r="45" spans="1:9" s="27" customFormat="1" ht="18.75">
      <c r="A45" s="142"/>
      <c r="B45" s="142"/>
      <c r="C45" s="145"/>
      <c r="D45" s="88"/>
      <c r="E45" s="88"/>
      <c r="F45" s="88"/>
      <c r="G45" s="145"/>
      <c r="H45" s="88"/>
      <c r="I45" s="88"/>
    </row>
    <row r="46" spans="3:9" s="27" customFormat="1" ht="18">
      <c r="C46" s="15"/>
      <c r="D46" s="16"/>
      <c r="E46" s="16"/>
      <c r="F46" s="16"/>
      <c r="G46" s="15"/>
      <c r="H46" s="16"/>
      <c r="I46" s="16"/>
    </row>
    <row r="47" spans="3:9" s="27" customFormat="1" ht="18">
      <c r="C47" s="15"/>
      <c r="D47" s="16"/>
      <c r="E47" s="16"/>
      <c r="F47" s="16"/>
      <c r="G47" s="15"/>
      <c r="H47" s="16"/>
      <c r="I47" s="16"/>
    </row>
    <row r="48" spans="3:9" s="27" customFormat="1" ht="18">
      <c r="C48" s="15"/>
      <c r="D48" s="16"/>
      <c r="E48" s="16"/>
      <c r="F48" s="16"/>
      <c r="G48" s="15"/>
      <c r="H48" s="16"/>
      <c r="I48" s="16"/>
    </row>
    <row r="49" spans="3:9" s="27" customFormat="1" ht="18">
      <c r="C49" s="15"/>
      <c r="D49" s="16"/>
      <c r="E49" s="16"/>
      <c r="F49" s="16"/>
      <c r="G49" s="15"/>
      <c r="H49" s="16"/>
      <c r="I49" s="16"/>
    </row>
    <row r="50" spans="3:9" s="27" customFormat="1" ht="18">
      <c r="C50" s="15"/>
      <c r="D50" s="16"/>
      <c r="E50" s="16"/>
      <c r="F50" s="16"/>
      <c r="G50" s="15"/>
      <c r="H50" s="16"/>
      <c r="I50" s="16"/>
    </row>
    <row r="51" spans="3:9" s="27" customFormat="1" ht="18">
      <c r="C51" s="15"/>
      <c r="D51" s="16"/>
      <c r="E51" s="16"/>
      <c r="F51" s="16"/>
      <c r="G51" s="15"/>
      <c r="H51" s="16"/>
      <c r="I51" s="16"/>
    </row>
    <row r="52" spans="1:9" s="27" customFormat="1" ht="18">
      <c r="A52" s="26"/>
      <c r="C52" s="15"/>
      <c r="D52" s="16"/>
      <c r="E52" s="16"/>
      <c r="F52" s="16"/>
      <c r="G52" s="15"/>
      <c r="H52" s="16"/>
      <c r="I52" s="16"/>
    </row>
    <row r="53" spans="3:9" s="27" customFormat="1" ht="18">
      <c r="C53" s="15"/>
      <c r="D53" s="16"/>
      <c r="E53" s="16"/>
      <c r="F53" s="16"/>
      <c r="G53" s="15"/>
      <c r="H53" s="16"/>
      <c r="I53" s="16"/>
    </row>
    <row r="54" spans="3:9" s="27" customFormat="1" ht="18">
      <c r="C54" s="15"/>
      <c r="D54" s="16"/>
      <c r="E54" s="16"/>
      <c r="F54" s="16"/>
      <c r="G54" s="15"/>
      <c r="H54" s="16"/>
      <c r="I54" s="16"/>
    </row>
    <row r="55" spans="3:9" s="27" customFormat="1" ht="18">
      <c r="C55" s="15"/>
      <c r="D55" s="16"/>
      <c r="E55" s="16"/>
      <c r="F55" s="16"/>
      <c r="G55" s="15"/>
      <c r="H55" s="16"/>
      <c r="I55" s="16"/>
    </row>
    <row r="56" spans="3:9" s="27" customFormat="1" ht="18">
      <c r="C56" s="28"/>
      <c r="D56" s="16"/>
      <c r="E56" s="423"/>
      <c r="F56" s="16"/>
      <c r="G56" s="28"/>
      <c r="H56" s="16"/>
      <c r="I56" s="423"/>
    </row>
    <row r="57" spans="3:9" s="27" customFormat="1" ht="18">
      <c r="C57" s="15"/>
      <c r="D57" s="16"/>
      <c r="E57" s="16"/>
      <c r="F57" s="16"/>
      <c r="G57" s="15"/>
      <c r="H57" s="16"/>
      <c r="I57" s="16"/>
    </row>
    <row r="58" spans="2:9" s="27" customFormat="1" ht="18">
      <c r="B58" s="26"/>
      <c r="C58" s="15"/>
      <c r="D58" s="16"/>
      <c r="E58" s="16"/>
      <c r="F58" s="16"/>
      <c r="G58" s="15"/>
      <c r="H58" s="16"/>
      <c r="I58" s="16"/>
    </row>
    <row r="59" spans="3:9" s="27" customFormat="1" ht="18">
      <c r="C59" s="15"/>
      <c r="D59" s="16"/>
      <c r="E59" s="16"/>
      <c r="F59" s="16"/>
      <c r="G59" s="15"/>
      <c r="H59" s="16"/>
      <c r="I59" s="16"/>
    </row>
    <row r="60" spans="3:9" s="27" customFormat="1" ht="18">
      <c r="C60" s="15"/>
      <c r="D60" s="16"/>
      <c r="E60" s="16"/>
      <c r="F60" s="16"/>
      <c r="G60" s="15"/>
      <c r="H60" s="16"/>
      <c r="I60" s="16"/>
    </row>
    <row r="61" spans="3:9" s="27" customFormat="1" ht="18">
      <c r="C61" s="15"/>
      <c r="D61" s="16"/>
      <c r="E61" s="16"/>
      <c r="F61" s="16"/>
      <c r="G61" s="15"/>
      <c r="H61" s="16"/>
      <c r="I61" s="16"/>
    </row>
    <row r="62" spans="3:9" s="27" customFormat="1" ht="18">
      <c r="C62" s="15"/>
      <c r="D62" s="16"/>
      <c r="E62" s="16"/>
      <c r="F62" s="16"/>
      <c r="G62" s="15"/>
      <c r="H62" s="16"/>
      <c r="I62" s="16"/>
    </row>
    <row r="63" spans="3:9" s="27" customFormat="1" ht="18">
      <c r="C63" s="15"/>
      <c r="D63" s="16"/>
      <c r="E63" s="16"/>
      <c r="F63" s="16"/>
      <c r="G63" s="15"/>
      <c r="H63" s="16"/>
      <c r="I63" s="16"/>
    </row>
    <row r="64" spans="3:9" s="27" customFormat="1" ht="18">
      <c r="C64" s="15"/>
      <c r="D64" s="16"/>
      <c r="E64" s="16"/>
      <c r="F64" s="16"/>
      <c r="G64" s="15"/>
      <c r="H64" s="16"/>
      <c r="I64" s="16"/>
    </row>
    <row r="65" spans="3:9" s="27" customFormat="1" ht="18">
      <c r="C65" s="15"/>
      <c r="D65" s="16"/>
      <c r="E65" s="16"/>
      <c r="F65" s="16"/>
      <c r="G65" s="15"/>
      <c r="H65" s="16"/>
      <c r="I65" s="16"/>
    </row>
    <row r="66" spans="3:9" s="27" customFormat="1" ht="18">
      <c r="C66" s="15"/>
      <c r="D66" s="16"/>
      <c r="E66" s="16"/>
      <c r="F66" s="16"/>
      <c r="G66" s="16"/>
      <c r="H66" s="16"/>
      <c r="I66" s="16"/>
    </row>
    <row r="67" spans="3:9" s="27" customFormat="1" ht="18">
      <c r="C67" s="15"/>
      <c r="D67" s="16"/>
      <c r="E67" s="16"/>
      <c r="F67" s="16"/>
      <c r="G67" s="16"/>
      <c r="H67" s="16"/>
      <c r="I67" s="16"/>
    </row>
    <row r="68" spans="3:9" s="27" customFormat="1" ht="18">
      <c r="C68" s="15"/>
      <c r="D68" s="16"/>
      <c r="E68" s="16"/>
      <c r="F68" s="16"/>
      <c r="G68" s="16"/>
      <c r="H68" s="16"/>
      <c r="I68" s="16"/>
    </row>
    <row r="69" spans="3:9" s="27" customFormat="1" ht="18">
      <c r="C69" s="15"/>
      <c r="D69" s="16"/>
      <c r="E69" s="16"/>
      <c r="F69" s="16"/>
      <c r="G69" s="16"/>
      <c r="H69" s="16"/>
      <c r="I69" s="16"/>
    </row>
    <row r="70" spans="3:9" s="27" customFormat="1" ht="18">
      <c r="C70" s="15"/>
      <c r="D70" s="16"/>
      <c r="E70" s="16"/>
      <c r="F70" s="16"/>
      <c r="G70" s="16"/>
      <c r="H70" s="16"/>
      <c r="I70" s="16"/>
    </row>
    <row r="71" spans="3:9" s="27" customFormat="1" ht="18">
      <c r="C71" s="15"/>
      <c r="D71" s="16"/>
      <c r="E71" s="16"/>
      <c r="F71" s="16"/>
      <c r="G71" s="16"/>
      <c r="H71" s="16"/>
      <c r="I71" s="16"/>
    </row>
    <row r="72" spans="3:9" s="27" customFormat="1" ht="18">
      <c r="C72" s="15"/>
      <c r="D72" s="16"/>
      <c r="E72" s="16"/>
      <c r="F72" s="16"/>
      <c r="G72" s="16"/>
      <c r="H72" s="16"/>
      <c r="I72" s="16"/>
    </row>
    <row r="73" spans="3:9" s="27" customFormat="1" ht="18">
      <c r="C73" s="15"/>
      <c r="D73" s="16"/>
      <c r="E73" s="16"/>
      <c r="F73" s="16"/>
      <c r="G73" s="16"/>
      <c r="H73" s="16"/>
      <c r="I73" s="16"/>
    </row>
    <row r="74" spans="3:9" s="27" customFormat="1" ht="18">
      <c r="C74" s="15"/>
      <c r="D74" s="16"/>
      <c r="E74" s="16"/>
      <c r="F74" s="16"/>
      <c r="G74" s="16"/>
      <c r="H74" s="16"/>
      <c r="I74" s="16"/>
    </row>
    <row r="75" spans="3:9" s="27" customFormat="1" ht="18">
      <c r="C75" s="15"/>
      <c r="D75" s="16"/>
      <c r="E75" s="16"/>
      <c r="F75" s="16"/>
      <c r="G75" s="16"/>
      <c r="H75" s="16"/>
      <c r="I75" s="16"/>
    </row>
    <row r="76" spans="3:9" s="27" customFormat="1" ht="18">
      <c r="C76" s="15"/>
      <c r="D76" s="16"/>
      <c r="E76" s="16"/>
      <c r="F76" s="16"/>
      <c r="G76" s="16"/>
      <c r="H76" s="16"/>
      <c r="I76" s="16"/>
    </row>
    <row r="77" spans="3:9" s="27" customFormat="1" ht="18">
      <c r="C77" s="15"/>
      <c r="D77" s="16"/>
      <c r="E77" s="16"/>
      <c r="F77" s="16"/>
      <c r="G77" s="16"/>
      <c r="H77" s="16"/>
      <c r="I77" s="16"/>
    </row>
    <row r="78" spans="3:9" s="27" customFormat="1" ht="18">
      <c r="C78" s="15"/>
      <c r="D78" s="16"/>
      <c r="E78" s="16"/>
      <c r="F78" s="16"/>
      <c r="G78" s="16"/>
      <c r="H78" s="16"/>
      <c r="I78" s="16"/>
    </row>
    <row r="79" spans="3:9" s="27" customFormat="1" ht="18">
      <c r="C79" s="29"/>
      <c r="D79" s="30"/>
      <c r="E79" s="30"/>
      <c r="F79" s="30"/>
      <c r="G79" s="30"/>
      <c r="H79" s="30"/>
      <c r="I79" s="30"/>
    </row>
    <row r="80" spans="3:9" s="27" customFormat="1" ht="18">
      <c r="C80" s="29"/>
      <c r="D80" s="30"/>
      <c r="E80" s="30"/>
      <c r="F80" s="30"/>
      <c r="G80" s="30"/>
      <c r="H80" s="30"/>
      <c r="I80" s="30"/>
    </row>
    <row r="81" spans="3:9" s="27" customFormat="1" ht="18">
      <c r="C81" s="29"/>
      <c r="D81" s="30"/>
      <c r="E81" s="30"/>
      <c r="F81" s="30"/>
      <c r="G81" s="30"/>
      <c r="H81" s="30"/>
      <c r="I81" s="30"/>
    </row>
    <row r="82" spans="3:9" s="27" customFormat="1" ht="18">
      <c r="C82" s="29"/>
      <c r="D82" s="30"/>
      <c r="E82" s="30"/>
      <c r="F82" s="30"/>
      <c r="G82" s="30"/>
      <c r="H82" s="30"/>
      <c r="I82" s="30"/>
    </row>
    <row r="83" spans="3:9" s="27" customFormat="1" ht="18">
      <c r="C83" s="29"/>
      <c r="D83" s="30"/>
      <c r="E83" s="30"/>
      <c r="F83" s="30"/>
      <c r="G83" s="30"/>
      <c r="H83" s="30"/>
      <c r="I83" s="30"/>
    </row>
    <row r="84" spans="3:9" s="27" customFormat="1" ht="18">
      <c r="C84" s="29"/>
      <c r="D84" s="30"/>
      <c r="E84" s="30"/>
      <c r="F84" s="30"/>
      <c r="G84" s="30"/>
      <c r="H84" s="30"/>
      <c r="I84" s="30"/>
    </row>
    <row r="85" spans="3:9" s="27" customFormat="1" ht="18">
      <c r="C85" s="29"/>
      <c r="D85" s="30"/>
      <c r="E85" s="30"/>
      <c r="F85" s="30"/>
      <c r="G85" s="30"/>
      <c r="H85" s="30"/>
      <c r="I85" s="30"/>
    </row>
    <row r="86" spans="3:9" s="27" customFormat="1" ht="18">
      <c r="C86" s="29"/>
      <c r="D86" s="30"/>
      <c r="E86" s="30"/>
      <c r="F86" s="30"/>
      <c r="G86" s="30"/>
      <c r="H86" s="30"/>
      <c r="I86" s="30"/>
    </row>
    <row r="87" spans="3:9" s="27" customFormat="1" ht="18">
      <c r="C87" s="29"/>
      <c r="D87" s="30"/>
      <c r="E87" s="30"/>
      <c r="F87" s="30"/>
      <c r="G87" s="30"/>
      <c r="H87" s="30"/>
      <c r="I87" s="30"/>
    </row>
    <row r="88" spans="3:9" s="27" customFormat="1" ht="18">
      <c r="C88" s="29"/>
      <c r="D88" s="30"/>
      <c r="E88" s="30"/>
      <c r="F88" s="30"/>
      <c r="G88" s="30"/>
      <c r="H88" s="30"/>
      <c r="I88" s="30"/>
    </row>
    <row r="89" spans="3:9" s="27" customFormat="1" ht="18">
      <c r="C89" s="29"/>
      <c r="D89" s="30"/>
      <c r="E89" s="30"/>
      <c r="F89" s="30"/>
      <c r="G89" s="30"/>
      <c r="H89" s="30"/>
      <c r="I89" s="30"/>
    </row>
    <row r="90" spans="3:9" s="27" customFormat="1" ht="18">
      <c r="C90" s="29"/>
      <c r="D90" s="30"/>
      <c r="E90" s="30"/>
      <c r="F90" s="30"/>
      <c r="G90" s="30"/>
      <c r="H90" s="30"/>
      <c r="I90" s="30"/>
    </row>
    <row r="91" spans="3:9" s="27" customFormat="1" ht="18">
      <c r="C91" s="29"/>
      <c r="D91" s="30"/>
      <c r="E91" s="30"/>
      <c r="F91" s="30"/>
      <c r="G91" s="30"/>
      <c r="H91" s="30"/>
      <c r="I91" s="30"/>
    </row>
    <row r="92" spans="3:9" s="27" customFormat="1" ht="18">
      <c r="C92" s="29"/>
      <c r="D92" s="30"/>
      <c r="E92" s="30"/>
      <c r="F92" s="30"/>
      <c r="G92" s="30"/>
      <c r="H92" s="30"/>
      <c r="I92" s="30"/>
    </row>
    <row r="93" spans="3:9" s="27" customFormat="1" ht="18">
      <c r="C93" s="29"/>
      <c r="D93" s="30"/>
      <c r="E93" s="30"/>
      <c r="F93" s="30"/>
      <c r="G93" s="30"/>
      <c r="H93" s="30"/>
      <c r="I93" s="30"/>
    </row>
    <row r="94" spans="3:9" s="27" customFormat="1" ht="18">
      <c r="C94" s="29"/>
      <c r="D94" s="30"/>
      <c r="E94" s="30"/>
      <c r="F94" s="30"/>
      <c r="G94" s="30"/>
      <c r="H94" s="30"/>
      <c r="I94" s="30"/>
    </row>
    <row r="95" spans="3:9" s="27" customFormat="1" ht="18">
      <c r="C95" s="29"/>
      <c r="D95" s="30"/>
      <c r="E95" s="30"/>
      <c r="F95" s="30"/>
      <c r="G95" s="30"/>
      <c r="H95" s="30"/>
      <c r="I95" s="30"/>
    </row>
    <row r="96" spans="3:9" s="27" customFormat="1" ht="18">
      <c r="C96" s="29"/>
      <c r="D96" s="30"/>
      <c r="E96" s="30"/>
      <c r="F96" s="30"/>
      <c r="G96" s="30"/>
      <c r="H96" s="30"/>
      <c r="I96" s="30"/>
    </row>
    <row r="97" spans="3:9" s="27" customFormat="1" ht="18">
      <c r="C97" s="29"/>
      <c r="D97" s="30"/>
      <c r="E97" s="30"/>
      <c r="F97" s="30"/>
      <c r="G97" s="30"/>
      <c r="H97" s="30"/>
      <c r="I97" s="30"/>
    </row>
    <row r="98" spans="3:9" s="27" customFormat="1" ht="18">
      <c r="C98" s="29"/>
      <c r="D98" s="30"/>
      <c r="E98" s="30"/>
      <c r="F98" s="30"/>
      <c r="G98" s="30"/>
      <c r="H98" s="30"/>
      <c r="I98" s="30"/>
    </row>
    <row r="99" spans="3:9" s="27" customFormat="1" ht="18">
      <c r="C99" s="29"/>
      <c r="D99" s="30"/>
      <c r="E99" s="30"/>
      <c r="F99" s="30"/>
      <c r="G99" s="30"/>
      <c r="H99" s="30"/>
      <c r="I99" s="30"/>
    </row>
    <row r="100" spans="3:9" s="27" customFormat="1" ht="18">
      <c r="C100" s="29"/>
      <c r="D100" s="30"/>
      <c r="E100" s="30"/>
      <c r="F100" s="30"/>
      <c r="G100" s="30"/>
      <c r="H100" s="30"/>
      <c r="I100" s="30"/>
    </row>
    <row r="101" spans="3:9" s="27" customFormat="1" ht="18">
      <c r="C101" s="29"/>
      <c r="D101" s="30"/>
      <c r="E101" s="30"/>
      <c r="F101" s="30"/>
      <c r="G101" s="30"/>
      <c r="H101" s="30"/>
      <c r="I101" s="30"/>
    </row>
    <row r="102" spans="3:9" s="27" customFormat="1" ht="18">
      <c r="C102" s="29"/>
      <c r="D102" s="30"/>
      <c r="E102" s="30"/>
      <c r="F102" s="30"/>
      <c r="G102" s="30"/>
      <c r="H102" s="30"/>
      <c r="I102" s="30"/>
    </row>
    <row r="103" spans="3:9" s="27" customFormat="1" ht="18">
      <c r="C103" s="29"/>
      <c r="D103" s="30"/>
      <c r="E103" s="30"/>
      <c r="F103" s="30"/>
      <c r="G103" s="30"/>
      <c r="H103" s="30"/>
      <c r="I103" s="30"/>
    </row>
    <row r="104" spans="3:9" s="27" customFormat="1" ht="18">
      <c r="C104" s="29"/>
      <c r="D104" s="30"/>
      <c r="E104" s="30"/>
      <c r="F104" s="30"/>
      <c r="G104" s="30"/>
      <c r="H104" s="30"/>
      <c r="I104" s="30"/>
    </row>
    <row r="105" spans="3:9" s="27" customFormat="1" ht="18">
      <c r="C105" s="29"/>
      <c r="D105" s="30"/>
      <c r="E105" s="30"/>
      <c r="F105" s="30"/>
      <c r="G105" s="30"/>
      <c r="H105" s="30"/>
      <c r="I105" s="30"/>
    </row>
    <row r="106" spans="3:9" s="27" customFormat="1" ht="18">
      <c r="C106" s="29"/>
      <c r="D106" s="30"/>
      <c r="E106" s="30"/>
      <c r="F106" s="30"/>
      <c r="G106" s="30"/>
      <c r="H106" s="30"/>
      <c r="I106" s="30"/>
    </row>
  </sheetData>
  <sheetProtection/>
  <mergeCells count="6">
    <mergeCell ref="C34:E34"/>
    <mergeCell ref="G34:I34"/>
    <mergeCell ref="C8:E8"/>
    <mergeCell ref="G8:I8"/>
    <mergeCell ref="C9:E9"/>
    <mergeCell ref="G9:I9"/>
  </mergeCells>
  <printOptions/>
  <pageMargins left="0.28" right="0.16" top="0.511811023622047" bottom="1.11" header="0.511811023622047" footer="0.71"/>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view="pageBreakPreview" zoomScaleNormal="75" zoomScaleSheetLayoutView="100" zoomScalePageLayoutView="0" workbookViewId="0" topLeftCell="A22">
      <selection activeCell="C25" sqref="C25"/>
    </sheetView>
  </sheetViews>
  <sheetFormatPr defaultColWidth="9.140625" defaultRowHeight="12.75"/>
  <cols>
    <col min="1" max="1" width="3.28125" style="6" customWidth="1"/>
    <col min="2" max="2" width="58.00390625" style="6" customWidth="1"/>
    <col min="3" max="3" width="15.7109375" style="6" customWidth="1"/>
    <col min="4" max="4" width="2.00390625" style="6" customWidth="1"/>
    <col min="5" max="5" width="15.7109375" style="6" customWidth="1"/>
    <col min="6" max="6" width="2.00390625" style="6" customWidth="1"/>
    <col min="7" max="7" width="15.7109375" style="6" customWidth="1"/>
    <col min="8" max="8" width="2.00390625" style="6" customWidth="1"/>
    <col min="9" max="9" width="15.7109375" style="6" customWidth="1"/>
    <col min="10" max="10" width="2.7109375" style="6" customWidth="1"/>
    <col min="11" max="16384" width="9.140625" style="6" customWidth="1"/>
  </cols>
  <sheetData>
    <row r="1" spans="1:9" ht="41.25" customHeight="1">
      <c r="A1" s="23"/>
      <c r="B1" s="23"/>
      <c r="C1" s="24"/>
      <c r="D1" s="25"/>
      <c r="E1" s="25"/>
      <c r="F1" s="25"/>
      <c r="G1" s="25"/>
      <c r="H1" s="25"/>
      <c r="I1" s="25"/>
    </row>
    <row r="2" spans="1:9" ht="18" customHeight="1">
      <c r="A2" s="117" t="s">
        <v>233</v>
      </c>
      <c r="B2" s="118"/>
      <c r="C2" s="119"/>
      <c r="D2" s="120"/>
      <c r="E2" s="120"/>
      <c r="F2" s="120"/>
      <c r="G2" s="120"/>
      <c r="H2" s="120"/>
      <c r="I2" s="116" t="s">
        <v>106</v>
      </c>
    </row>
    <row r="3" spans="1:9" ht="18" customHeight="1">
      <c r="A3" s="121" t="s">
        <v>105</v>
      </c>
      <c r="B3" s="118"/>
      <c r="C3" s="119"/>
      <c r="D3" s="120"/>
      <c r="E3" s="120"/>
      <c r="F3" s="120"/>
      <c r="G3" s="120"/>
      <c r="H3" s="120"/>
      <c r="I3" s="116" t="s">
        <v>278</v>
      </c>
    </row>
    <row r="4" spans="1:9" ht="18" customHeight="1" thickBot="1">
      <c r="A4" s="23"/>
      <c r="B4" s="23"/>
      <c r="C4" s="24"/>
      <c r="D4" s="25"/>
      <c r="E4" s="25"/>
      <c r="F4" s="25"/>
      <c r="G4" s="25"/>
      <c r="H4" s="25"/>
      <c r="I4" s="25"/>
    </row>
    <row r="5" spans="1:9" ht="19.5" customHeight="1" thickBot="1">
      <c r="A5" s="151" t="s">
        <v>122</v>
      </c>
      <c r="B5" s="152"/>
      <c r="C5" s="153"/>
      <c r="D5" s="154"/>
      <c r="E5" s="154"/>
      <c r="F5" s="154"/>
      <c r="G5" s="154"/>
      <c r="H5" s="154"/>
      <c r="I5" s="154"/>
    </row>
    <row r="6" spans="1:9" ht="18" customHeight="1">
      <c r="A6" s="22"/>
      <c r="B6" s="23"/>
      <c r="C6" s="24"/>
      <c r="D6" s="25"/>
      <c r="E6" s="25"/>
      <c r="F6" s="25"/>
      <c r="G6" s="25"/>
      <c r="H6" s="25"/>
      <c r="I6" s="25"/>
    </row>
    <row r="7" spans="1:9" ht="18" customHeight="1">
      <c r="A7" s="4"/>
      <c r="B7" s="3"/>
      <c r="C7" s="451"/>
      <c r="D7" s="451"/>
      <c r="E7" s="451"/>
      <c r="F7" s="5"/>
      <c r="G7" s="451"/>
      <c r="H7" s="451"/>
      <c r="I7" s="451"/>
    </row>
    <row r="8" spans="1:9" ht="18" customHeight="1">
      <c r="A8" s="4"/>
      <c r="B8" s="14"/>
      <c r="C8" s="451" t="s">
        <v>0</v>
      </c>
      <c r="D8" s="451"/>
      <c r="E8" s="451"/>
      <c r="F8" s="56"/>
      <c r="G8" s="451" t="s">
        <v>1</v>
      </c>
      <c r="H8" s="451"/>
      <c r="I8" s="451"/>
    </row>
    <row r="9" spans="1:9" ht="18" customHeight="1">
      <c r="A9" s="4"/>
      <c r="B9" s="14"/>
      <c r="C9" s="451" t="s">
        <v>123</v>
      </c>
      <c r="D9" s="451"/>
      <c r="E9" s="451"/>
      <c r="F9" s="56"/>
      <c r="G9" s="452" t="s">
        <v>266</v>
      </c>
      <c r="H9" s="452"/>
      <c r="I9" s="452"/>
    </row>
    <row r="10" spans="1:9" ht="18" customHeight="1">
      <c r="A10" s="4"/>
      <c r="B10" s="14"/>
      <c r="C10" s="266" t="str">
        <f>+G10</f>
        <v>31.12.2008</v>
      </c>
      <c r="D10" s="266"/>
      <c r="E10" s="267" t="str">
        <f>+I10</f>
        <v>31.12.2007</v>
      </c>
      <c r="F10" s="267"/>
      <c r="G10" s="266" t="str">
        <f>'format-pl a'!G10</f>
        <v>31.12.2008</v>
      </c>
      <c r="H10" s="266"/>
      <c r="I10" s="267" t="str">
        <f>'format-pl a'!I10</f>
        <v>31.12.2007</v>
      </c>
    </row>
    <row r="11" spans="1:9" ht="18" customHeight="1">
      <c r="A11" s="4"/>
      <c r="B11" s="14"/>
      <c r="C11" s="110" t="s">
        <v>2</v>
      </c>
      <c r="D11" s="110"/>
      <c r="E11" s="261" t="s">
        <v>2</v>
      </c>
      <c r="F11" s="261"/>
      <c r="G11" s="110" t="str">
        <f>+C11</f>
        <v> RM'000</v>
      </c>
      <c r="H11" s="110"/>
      <c r="I11" s="261" t="s">
        <v>2</v>
      </c>
    </row>
    <row r="12" spans="1:9" ht="18" customHeight="1">
      <c r="A12" s="2"/>
      <c r="B12" s="56"/>
      <c r="C12" s="102"/>
      <c r="D12" s="102"/>
      <c r="E12" s="102"/>
      <c r="F12" s="102"/>
      <c r="G12" s="146"/>
      <c r="H12" s="146"/>
      <c r="I12" s="102"/>
    </row>
    <row r="13" spans="1:10" ht="18" customHeight="1">
      <c r="A13" s="155" t="s">
        <v>5</v>
      </c>
      <c r="C13" s="139">
        <v>55669000</v>
      </c>
      <c r="D13" s="156"/>
      <c r="E13" s="140">
        <v>33274000</v>
      </c>
      <c r="F13" s="156"/>
      <c r="G13" s="139">
        <v>157409000</v>
      </c>
      <c r="H13" s="157"/>
      <c r="I13" s="140">
        <v>95828000</v>
      </c>
      <c r="J13" s="7" t="s">
        <v>9</v>
      </c>
    </row>
    <row r="14" spans="1:9" ht="18" customHeight="1">
      <c r="A14" s="158"/>
      <c r="C14" s="139"/>
      <c r="D14" s="156"/>
      <c r="E14" s="140"/>
      <c r="F14" s="156"/>
      <c r="G14" s="139"/>
      <c r="H14" s="157"/>
      <c r="I14" s="140"/>
    </row>
    <row r="15" spans="1:9" ht="18" customHeight="1">
      <c r="A15" s="67" t="s">
        <v>112</v>
      </c>
      <c r="C15" s="139">
        <f>2514000+8000</f>
        <v>2522000</v>
      </c>
      <c r="D15" s="156"/>
      <c r="E15" s="140">
        <v>1832000</v>
      </c>
      <c r="F15" s="156"/>
      <c r="G15" s="139">
        <f>6994000+18000</f>
        <v>7012000</v>
      </c>
      <c r="H15" s="157"/>
      <c r="I15" s="140">
        <v>4886000</v>
      </c>
    </row>
    <row r="16" spans="1:9" ht="18" customHeight="1">
      <c r="A16" s="67" t="s">
        <v>150</v>
      </c>
      <c r="C16" s="297">
        <v>-13870000</v>
      </c>
      <c r="D16" s="298"/>
      <c r="E16" s="346">
        <v>-11244000</v>
      </c>
      <c r="F16" s="298"/>
      <c r="G16" s="297">
        <v>-39933000</v>
      </c>
      <c r="H16" s="299"/>
      <c r="I16" s="347">
        <v>-31279000</v>
      </c>
    </row>
    <row r="17" spans="1:9" ht="18" customHeight="1">
      <c r="A17" s="67" t="s">
        <v>214</v>
      </c>
      <c r="C17" s="139">
        <v>-3048000</v>
      </c>
      <c r="D17" s="156"/>
      <c r="E17" s="140">
        <v>-1884000</v>
      </c>
      <c r="F17" s="156"/>
      <c r="G17" s="139">
        <v>-7847000</v>
      </c>
      <c r="H17" s="157"/>
      <c r="I17" s="140">
        <v>-5494000</v>
      </c>
    </row>
    <row r="18" ht="18" customHeight="1">
      <c r="A18" s="67" t="s">
        <v>215</v>
      </c>
    </row>
    <row r="19" spans="1:9" ht="18" customHeight="1">
      <c r="A19" s="14" t="s">
        <v>275</v>
      </c>
      <c r="B19" s="14"/>
      <c r="C19" s="139">
        <v>-371000</v>
      </c>
      <c r="D19" s="156"/>
      <c r="E19" s="140">
        <v>-197000</v>
      </c>
      <c r="F19" s="156"/>
      <c r="G19" s="139">
        <v>-1090000</v>
      </c>
      <c r="H19" s="157"/>
      <c r="I19" s="140">
        <v>-521000</v>
      </c>
    </row>
    <row r="20" spans="1:9" ht="18" customHeight="1">
      <c r="A20" s="14" t="s">
        <v>252</v>
      </c>
      <c r="B20" s="14"/>
      <c r="C20" s="139">
        <v>-560000</v>
      </c>
      <c r="D20" s="156"/>
      <c r="E20" s="159">
        <v>0</v>
      </c>
      <c r="F20" s="156"/>
      <c r="G20" s="139">
        <v>-564000</v>
      </c>
      <c r="H20" s="157"/>
      <c r="I20" s="159">
        <v>0</v>
      </c>
    </row>
    <row r="21" spans="1:9" ht="18" customHeight="1">
      <c r="A21" s="67" t="s">
        <v>113</v>
      </c>
      <c r="B21" s="14"/>
      <c r="C21" s="139">
        <f>-9161000</f>
        <v>-9161000</v>
      </c>
      <c r="D21" s="156"/>
      <c r="E21" s="347">
        <v>-3435000</v>
      </c>
      <c r="F21" s="298"/>
      <c r="G21" s="297">
        <f>-47170000</f>
        <v>-47170000</v>
      </c>
      <c r="H21" s="299"/>
      <c r="I21" s="347">
        <v>-15447000</v>
      </c>
    </row>
    <row r="22" spans="1:9" ht="18" customHeight="1">
      <c r="A22" s="67" t="s">
        <v>15</v>
      </c>
      <c r="C22" s="139">
        <v>-12000</v>
      </c>
      <c r="D22" s="156"/>
      <c r="E22" s="347">
        <v>-22000</v>
      </c>
      <c r="F22" s="156"/>
      <c r="G22" s="139">
        <v>-41000</v>
      </c>
      <c r="H22" s="157"/>
      <c r="I22" s="140">
        <v>-49000</v>
      </c>
    </row>
    <row r="23" spans="1:9" ht="18" customHeight="1">
      <c r="A23" s="49"/>
      <c r="C23" s="160"/>
      <c r="D23" s="156"/>
      <c r="E23" s="426"/>
      <c r="F23" s="156"/>
      <c r="G23" s="160"/>
      <c r="H23" s="157"/>
      <c r="I23" s="426"/>
    </row>
    <row r="24" spans="1:9" ht="18" customHeight="1">
      <c r="A24" s="60" t="s">
        <v>51</v>
      </c>
      <c r="C24" s="163">
        <f>SUM(C13:C23)</f>
        <v>31169000</v>
      </c>
      <c r="D24" s="62"/>
      <c r="E24" s="429">
        <f>SUM(E13:E23)</f>
        <v>18324000</v>
      </c>
      <c r="F24" s="80"/>
      <c r="G24" s="163">
        <f>SUM(G13:G23)</f>
        <v>67776000</v>
      </c>
      <c r="H24" s="62"/>
      <c r="I24" s="429">
        <f>SUM(I13:I23)</f>
        <v>47924000</v>
      </c>
    </row>
    <row r="25" spans="1:9" ht="18" customHeight="1">
      <c r="A25" s="49" t="s">
        <v>33</v>
      </c>
      <c r="C25" s="139">
        <v>-12979000</v>
      </c>
      <c r="D25" s="156"/>
      <c r="E25" s="140">
        <v>-3297000</v>
      </c>
      <c r="F25" s="156"/>
      <c r="G25" s="139">
        <v>-19734000</v>
      </c>
      <c r="H25" s="157"/>
      <c r="I25" s="140">
        <v>-9961000</v>
      </c>
    </row>
    <row r="26" spans="1:9" ht="18" customHeight="1">
      <c r="A26" s="49"/>
      <c r="C26" s="164"/>
      <c r="D26" s="161"/>
      <c r="E26" s="430"/>
      <c r="F26" s="165"/>
      <c r="G26" s="164"/>
      <c r="H26" s="166"/>
      <c r="I26" s="430"/>
    </row>
    <row r="27" spans="1:9" ht="18" customHeight="1" thickBot="1">
      <c r="A27" s="60" t="s">
        <v>38</v>
      </c>
      <c r="C27" s="167">
        <f>SUM(C24:C26)</f>
        <v>18190000</v>
      </c>
      <c r="D27" s="161"/>
      <c r="E27" s="168">
        <f>SUM(E24:E26)</f>
        <v>15027000</v>
      </c>
      <c r="F27" s="161"/>
      <c r="G27" s="167">
        <f>SUM(G24:G26)</f>
        <v>48042000</v>
      </c>
      <c r="H27" s="162"/>
      <c r="I27" s="168">
        <f>SUM(I24:I26)</f>
        <v>37963000</v>
      </c>
    </row>
    <row r="28" spans="1:9" ht="18" customHeight="1" thickTop="1">
      <c r="A28" s="60"/>
      <c r="C28" s="137"/>
      <c r="D28" s="161"/>
      <c r="E28" s="138"/>
      <c r="F28" s="161"/>
      <c r="G28" s="137"/>
      <c r="H28" s="162"/>
      <c r="I28" s="138"/>
    </row>
    <row r="29" spans="1:9" ht="18" customHeight="1">
      <c r="A29" s="60" t="s">
        <v>39</v>
      </c>
      <c r="C29" s="137"/>
      <c r="D29" s="161"/>
      <c r="E29" s="138"/>
      <c r="F29" s="161"/>
      <c r="G29" s="137"/>
      <c r="H29" s="162"/>
      <c r="I29" s="138"/>
    </row>
    <row r="30" spans="1:9" ht="18" customHeight="1">
      <c r="A30" s="49" t="s">
        <v>124</v>
      </c>
      <c r="C30" s="137">
        <f>C27</f>
        <v>18190000</v>
      </c>
      <c r="D30" s="161"/>
      <c r="E30" s="138">
        <f>E27</f>
        <v>15027000</v>
      </c>
      <c r="F30" s="161"/>
      <c r="G30" s="137">
        <f>G27</f>
        <v>48042000</v>
      </c>
      <c r="H30" s="162"/>
      <c r="I30" s="138">
        <f>I27</f>
        <v>37963000</v>
      </c>
    </row>
    <row r="31" spans="1:9" ht="18" customHeight="1">
      <c r="A31" s="49"/>
      <c r="C31" s="160"/>
      <c r="D31" s="161"/>
      <c r="E31" s="426"/>
      <c r="F31" s="161"/>
      <c r="G31" s="137"/>
      <c r="H31" s="162"/>
      <c r="I31" s="138"/>
    </row>
    <row r="32" spans="1:9" ht="18" customHeight="1" thickBot="1">
      <c r="A32" s="49"/>
      <c r="C32" s="167">
        <f>SUM(C30:C31)</f>
        <v>18190000</v>
      </c>
      <c r="D32" s="161"/>
      <c r="E32" s="168">
        <f>SUM(E30:E31)</f>
        <v>15027000</v>
      </c>
      <c r="F32" s="161"/>
      <c r="G32" s="167">
        <f>SUM(G30:G31)</f>
        <v>48042000</v>
      </c>
      <c r="H32" s="162"/>
      <c r="I32" s="168">
        <f>SUM(I30:I31)</f>
        <v>37963000</v>
      </c>
    </row>
    <row r="33" spans="1:9" ht="18" customHeight="1" thickTop="1">
      <c r="A33" s="49"/>
      <c r="C33" s="62"/>
      <c r="D33" s="62"/>
      <c r="E33" s="18"/>
      <c r="F33" s="169"/>
      <c r="G33" s="62"/>
      <c r="H33" s="169"/>
      <c r="I33" s="18"/>
    </row>
    <row r="34" spans="1:9" ht="18" customHeight="1">
      <c r="A34" s="60" t="s">
        <v>216</v>
      </c>
      <c r="C34" s="62"/>
      <c r="D34" s="62"/>
      <c r="E34" s="18"/>
      <c r="F34" s="169"/>
      <c r="G34" s="62"/>
      <c r="H34" s="169"/>
      <c r="I34" s="18"/>
    </row>
    <row r="35" spans="1:9" ht="18" customHeight="1">
      <c r="A35" s="60" t="s">
        <v>217</v>
      </c>
      <c r="C35" s="62"/>
      <c r="D35" s="62"/>
      <c r="E35" s="18"/>
      <c r="F35" s="169"/>
      <c r="G35" s="62"/>
      <c r="H35" s="169"/>
      <c r="I35" s="18"/>
    </row>
    <row r="36" spans="1:9" ht="18" customHeight="1" thickBot="1">
      <c r="A36" s="14" t="s">
        <v>40</v>
      </c>
      <c r="C36" s="313">
        <f>+notes!G380</f>
        <v>2.5584728491035498</v>
      </c>
      <c r="D36" s="312"/>
      <c r="E36" s="431">
        <f>+notes!I380</f>
        <v>2.324944533665048</v>
      </c>
      <c r="F36" s="314"/>
      <c r="G36" s="313">
        <f>+notes!K380</f>
        <v>6.763944775619275</v>
      </c>
      <c r="H36" s="159"/>
      <c r="I36" s="170">
        <f>+notes!M380</f>
        <v>5.873552228091185</v>
      </c>
    </row>
    <row r="37" spans="1:9" ht="18" customHeight="1" thickTop="1">
      <c r="A37" s="106" t="s">
        <v>9</v>
      </c>
      <c r="C37" s="62"/>
      <c r="D37" s="62"/>
      <c r="E37" s="80"/>
      <c r="F37" s="80"/>
      <c r="G37" s="62"/>
      <c r="H37" s="62"/>
      <c r="I37" s="80"/>
    </row>
    <row r="38" spans="1:9" ht="18" customHeight="1" thickBot="1">
      <c r="A38" s="49" t="s">
        <v>156</v>
      </c>
      <c r="C38" s="171" t="s">
        <v>7</v>
      </c>
      <c r="D38" s="143"/>
      <c r="E38" s="421" t="s">
        <v>7</v>
      </c>
      <c r="F38" s="80"/>
      <c r="G38" s="171" t="s">
        <v>7</v>
      </c>
      <c r="H38" s="143"/>
      <c r="I38" s="421" t="s">
        <v>7</v>
      </c>
    </row>
    <row r="39" spans="1:9" ht="18" customHeight="1" thickTop="1">
      <c r="A39" s="4"/>
      <c r="B39" s="14"/>
      <c r="C39" s="14"/>
      <c r="D39" s="14"/>
      <c r="E39" s="14"/>
      <c r="F39" s="14"/>
      <c r="G39" s="14"/>
      <c r="H39" s="14"/>
      <c r="I39" s="14"/>
    </row>
    <row r="40" spans="1:9" ht="18" customHeight="1">
      <c r="A40" s="4"/>
      <c r="B40" s="14"/>
      <c r="C40" s="14"/>
      <c r="D40" s="14"/>
      <c r="E40" s="14"/>
      <c r="F40" s="14"/>
      <c r="G40" s="14"/>
      <c r="H40" s="14"/>
      <c r="I40" s="14"/>
    </row>
    <row r="41" spans="1:9" ht="18" customHeight="1">
      <c r="A41" s="4"/>
      <c r="B41" s="14"/>
      <c r="C41" s="14"/>
      <c r="D41" s="14"/>
      <c r="E41" s="14"/>
      <c r="F41" s="14"/>
      <c r="G41" s="14"/>
      <c r="H41" s="14"/>
      <c r="I41" s="14"/>
    </row>
    <row r="42" spans="1:9" ht="18" customHeight="1">
      <c r="A42" s="4"/>
      <c r="B42" s="14"/>
      <c r="C42" s="14"/>
      <c r="D42" s="14"/>
      <c r="E42" s="14"/>
      <c r="F42" s="14"/>
      <c r="G42" s="14"/>
      <c r="H42" s="14"/>
      <c r="I42" s="14"/>
    </row>
    <row r="43" ht="15.75">
      <c r="B43" s="4"/>
    </row>
    <row r="44" ht="15.75">
      <c r="B44" s="8"/>
    </row>
  </sheetData>
  <sheetProtection/>
  <mergeCells count="6">
    <mergeCell ref="C9:E9"/>
    <mergeCell ref="G9:I9"/>
    <mergeCell ref="C7:E7"/>
    <mergeCell ref="G7:I7"/>
    <mergeCell ref="C8:E8"/>
    <mergeCell ref="G8:I8"/>
  </mergeCells>
  <printOptions/>
  <pageMargins left="0.4" right="0.16" top="0.511811023622047" bottom="0.511811023622047" header="0.511811023622047" footer="0.511811023622047"/>
  <pageSetup fitToHeight="1" fitToWidth="1" horizontalDpi="600" verticalDpi="600" orientation="portrait" paperSize="9" scale="76" r:id="rId2"/>
  <ignoredErrors>
    <ignoredError sqref="I26 G23 E23 I31:I35 F31:F35 E26:E29 H31:H35 G26 E31 D31:D35 C31 C28:C29 C23 C26 G28:G29 I23 D23:D30 H23:H30 F23:F30 G31 I28:I29 C33:C35 E33:E35 G33:G35" emptyCellReference="1"/>
  </ignoredErrors>
  <drawing r:id="rId1"/>
</worksheet>
</file>

<file path=xl/worksheets/sheet3.xml><?xml version="1.0" encoding="utf-8"?>
<worksheet xmlns="http://schemas.openxmlformats.org/spreadsheetml/2006/main" xmlns:r="http://schemas.openxmlformats.org/officeDocument/2006/relationships">
  <dimension ref="A1:F83"/>
  <sheetViews>
    <sheetView view="pageBreakPreview" zoomScaleNormal="75" zoomScaleSheetLayoutView="100" zoomScalePageLayoutView="0" workbookViewId="0" topLeftCell="A46">
      <selection activeCell="D52" sqref="D52"/>
    </sheetView>
  </sheetViews>
  <sheetFormatPr defaultColWidth="9.140625" defaultRowHeight="17.25" customHeight="1"/>
  <cols>
    <col min="1" max="1" width="18.57421875" style="13" customWidth="1"/>
    <col min="2" max="2" width="56.00390625" style="13" customWidth="1"/>
    <col min="3" max="3" width="3.140625" style="13" customWidth="1"/>
    <col min="4" max="4" width="17.7109375" style="13" customWidth="1"/>
    <col min="5" max="5" width="2.8515625" style="13" customWidth="1"/>
    <col min="6" max="6" width="19.421875" style="332" customWidth="1"/>
    <col min="7" max="16384" width="9.140625" style="13" customWidth="1"/>
  </cols>
  <sheetData>
    <row r="1" spans="1:6" ht="40.5" customHeight="1">
      <c r="A1" s="23"/>
      <c r="B1" s="23"/>
      <c r="C1" s="25"/>
      <c r="D1" s="25"/>
      <c r="E1" s="25"/>
      <c r="F1" s="317"/>
    </row>
    <row r="2" spans="1:6" ht="18" customHeight="1">
      <c r="A2" s="117" t="s">
        <v>233</v>
      </c>
      <c r="B2" s="118"/>
      <c r="C2" s="120"/>
      <c r="D2" s="120"/>
      <c r="F2" s="318" t="s">
        <v>106</v>
      </c>
    </row>
    <row r="3" spans="1:6" ht="19.5" customHeight="1">
      <c r="A3" s="121" t="s">
        <v>105</v>
      </c>
      <c r="B3" s="118"/>
      <c r="C3" s="120"/>
      <c r="D3" s="120"/>
      <c r="F3" s="116" t="s">
        <v>278</v>
      </c>
    </row>
    <row r="4" spans="1:6" ht="14.25" customHeight="1" thickBot="1">
      <c r="A4" s="10"/>
      <c r="B4" s="11"/>
      <c r="C4" s="12"/>
      <c r="D4" s="12"/>
      <c r="E4" s="12"/>
      <c r="F4" s="317"/>
    </row>
    <row r="5" spans="1:6" ht="19.5" customHeight="1" thickBot="1">
      <c r="A5" s="180" t="s">
        <v>125</v>
      </c>
      <c r="B5" s="181"/>
      <c r="C5" s="183"/>
      <c r="D5" s="453"/>
      <c r="E5" s="454"/>
      <c r="F5" s="454"/>
    </row>
    <row r="6" spans="1:6" ht="11.25" customHeight="1">
      <c r="A6" s="60"/>
      <c r="B6" s="49"/>
      <c r="C6" s="62"/>
      <c r="D6" s="179"/>
      <c r="E6" s="77"/>
      <c r="F6" s="315"/>
    </row>
    <row r="7" spans="1:6" ht="18" customHeight="1">
      <c r="A7" s="49"/>
      <c r="B7" s="49"/>
      <c r="C7" s="14"/>
      <c r="D7" s="303" t="s">
        <v>3</v>
      </c>
      <c r="E7" s="143"/>
      <c r="F7" s="319" t="s">
        <v>3</v>
      </c>
    </row>
    <row r="8" spans="1:6" ht="18" customHeight="1">
      <c r="A8" s="49"/>
      <c r="B8" s="49"/>
      <c r="C8" s="14"/>
      <c r="D8" s="266" t="str">
        <f>'format-pl a'!C10</f>
        <v>31.12.2008</v>
      </c>
      <c r="E8" s="110"/>
      <c r="F8" s="333" t="s">
        <v>234</v>
      </c>
    </row>
    <row r="9" spans="1:6" ht="19.5">
      <c r="A9" s="49"/>
      <c r="B9" s="49"/>
      <c r="C9" s="14"/>
      <c r="D9" s="110" t="s">
        <v>2</v>
      </c>
      <c r="E9" s="110"/>
      <c r="F9" s="320" t="s">
        <v>2</v>
      </c>
    </row>
    <row r="10" spans="1:6" ht="18" customHeight="1">
      <c r="A10" s="60" t="s">
        <v>41</v>
      </c>
      <c r="B10" s="49"/>
      <c r="C10" s="14"/>
      <c r="D10" s="77"/>
      <c r="E10" s="77"/>
      <c r="F10" s="321"/>
    </row>
    <row r="11" spans="1:6" ht="12.75" customHeight="1">
      <c r="A11" s="60"/>
      <c r="B11" s="49"/>
      <c r="C11" s="14"/>
      <c r="D11" s="77"/>
      <c r="E11" s="77"/>
      <c r="F11" s="321"/>
    </row>
    <row r="12" spans="1:6" ht="18" customHeight="1">
      <c r="A12" s="60" t="s">
        <v>199</v>
      </c>
      <c r="B12" s="49"/>
      <c r="C12" s="14"/>
      <c r="D12" s="77"/>
      <c r="E12" s="77"/>
      <c r="F12" s="321"/>
    </row>
    <row r="13" spans="1:6" ht="9.75" customHeight="1">
      <c r="A13" s="60"/>
      <c r="B13" s="49"/>
      <c r="C13" s="14"/>
      <c r="D13" s="172"/>
      <c r="E13" s="77"/>
      <c r="F13" s="322"/>
    </row>
    <row r="14" spans="1:6" ht="18" customHeight="1">
      <c r="A14" s="49" t="s">
        <v>44</v>
      </c>
      <c r="B14" s="55"/>
      <c r="C14" s="14"/>
      <c r="D14" s="173">
        <v>3831000</v>
      </c>
      <c r="E14" s="62"/>
      <c r="F14" s="323">
        <v>3463000</v>
      </c>
    </row>
    <row r="15" spans="1:6" ht="18" customHeight="1">
      <c r="A15" s="49" t="s">
        <v>256</v>
      </c>
      <c r="B15" s="55"/>
      <c r="C15" s="14"/>
      <c r="D15" s="174">
        <v>2861000</v>
      </c>
      <c r="E15" s="62"/>
      <c r="F15" s="324">
        <v>1698000</v>
      </c>
    </row>
    <row r="16" spans="1:6" ht="18" customHeight="1">
      <c r="A16" s="49" t="s">
        <v>45</v>
      </c>
      <c r="B16" s="389"/>
      <c r="C16" s="14"/>
      <c r="D16" s="174">
        <v>28677000</v>
      </c>
      <c r="E16" s="62"/>
      <c r="F16" s="324">
        <v>28677000</v>
      </c>
    </row>
    <row r="17" spans="1:6" ht="18" customHeight="1">
      <c r="A17" s="49" t="s">
        <v>178</v>
      </c>
      <c r="B17" s="389"/>
      <c r="C17" s="14"/>
      <c r="D17" s="174">
        <v>770096000</v>
      </c>
      <c r="E17" s="62"/>
      <c r="F17" s="324">
        <v>609349000</v>
      </c>
    </row>
    <row r="18" spans="1:6" ht="18" customHeight="1">
      <c r="A18" s="49" t="s">
        <v>200</v>
      </c>
      <c r="B18" s="55"/>
      <c r="C18" s="14"/>
      <c r="D18" s="174">
        <v>30387000</v>
      </c>
      <c r="E18" s="62"/>
      <c r="F18" s="324">
        <v>31557000</v>
      </c>
    </row>
    <row r="19" spans="1:6" ht="18" customHeight="1">
      <c r="A19" s="49" t="s">
        <v>46</v>
      </c>
      <c r="B19" s="55"/>
      <c r="C19" s="14"/>
      <c r="D19" s="174">
        <v>2685000</v>
      </c>
      <c r="E19" s="62"/>
      <c r="F19" s="324">
        <v>2895000</v>
      </c>
    </row>
    <row r="20" spans="1:6" ht="18" customHeight="1">
      <c r="A20" s="49" t="s">
        <v>204</v>
      </c>
      <c r="B20" s="55"/>
      <c r="C20" s="14"/>
      <c r="D20" s="245">
        <f>SUM(D14:D19)</f>
        <v>838537000</v>
      </c>
      <c r="E20" s="62"/>
      <c r="F20" s="184">
        <f>SUM(F14:F19)</f>
        <v>677639000</v>
      </c>
    </row>
    <row r="21" spans="1:6" ht="12.75" customHeight="1">
      <c r="A21" s="60"/>
      <c r="B21" s="60"/>
      <c r="C21" s="14"/>
      <c r="D21" s="163"/>
      <c r="E21" s="62"/>
      <c r="F21" s="226"/>
    </row>
    <row r="22" spans="1:6" ht="18" customHeight="1">
      <c r="A22" s="60" t="s">
        <v>201</v>
      </c>
      <c r="B22" s="55"/>
      <c r="C22" s="14"/>
      <c r="D22" s="163"/>
      <c r="E22" s="62"/>
      <c r="F22" s="226"/>
    </row>
    <row r="23" spans="1:6" ht="9" customHeight="1">
      <c r="A23" s="60"/>
      <c r="B23" s="55"/>
      <c r="C23" s="14"/>
      <c r="D23" s="163"/>
      <c r="E23" s="62"/>
      <c r="F23" s="226"/>
    </row>
    <row r="24" spans="1:6" ht="18" customHeight="1">
      <c r="A24" s="14" t="s">
        <v>251</v>
      </c>
      <c r="B24" s="14"/>
      <c r="C24" s="14"/>
      <c r="D24" s="173">
        <v>4023000</v>
      </c>
      <c r="E24" s="62"/>
      <c r="F24" s="323">
        <v>4587000</v>
      </c>
    </row>
    <row r="25" spans="1:6" ht="18" customHeight="1">
      <c r="A25" s="49" t="s">
        <v>178</v>
      </c>
      <c r="B25" s="389"/>
      <c r="C25" s="14"/>
      <c r="D25" s="174">
        <v>101720000</v>
      </c>
      <c r="E25" s="62"/>
      <c r="F25" s="324">
        <v>71737000</v>
      </c>
    </row>
    <row r="26" spans="1:6" ht="18" customHeight="1">
      <c r="A26" s="14" t="s">
        <v>59</v>
      </c>
      <c r="B26" s="14"/>
      <c r="C26" s="14"/>
      <c r="D26" s="174">
        <f>4620000+32247000</f>
        <v>36867000</v>
      </c>
      <c r="E26" s="62"/>
      <c r="F26" s="324">
        <v>21857000</v>
      </c>
    </row>
    <row r="27" spans="1:6" ht="18" customHeight="1">
      <c r="A27" s="49" t="s">
        <v>174</v>
      </c>
      <c r="B27" s="14"/>
      <c r="C27" s="14"/>
      <c r="D27" s="174">
        <v>11965000</v>
      </c>
      <c r="E27" s="62"/>
      <c r="F27" s="324">
        <v>21314000</v>
      </c>
    </row>
    <row r="28" spans="1:6" ht="18" customHeight="1">
      <c r="A28" s="49" t="s">
        <v>114</v>
      </c>
      <c r="B28" s="14"/>
      <c r="C28" s="14"/>
      <c r="D28" s="252">
        <v>199485000</v>
      </c>
      <c r="E28" s="62"/>
      <c r="F28" s="324">
        <v>176206000</v>
      </c>
    </row>
    <row r="29" spans="1:6" ht="18" customHeight="1">
      <c r="A29" s="49" t="s">
        <v>6</v>
      </c>
      <c r="B29" s="14"/>
      <c r="C29" s="14"/>
      <c r="D29" s="253">
        <v>6482000</v>
      </c>
      <c r="E29" s="62"/>
      <c r="F29" s="325">
        <v>2787000</v>
      </c>
    </row>
    <row r="30" spans="1:6" ht="18" customHeight="1">
      <c r="A30" s="49" t="s">
        <v>205</v>
      </c>
      <c r="B30" s="56"/>
      <c r="C30" s="56"/>
      <c r="D30" s="254">
        <f>SUM(D24:D29)</f>
        <v>360542000</v>
      </c>
      <c r="E30" s="99"/>
      <c r="F30" s="185">
        <f>SUM(F24:F29)</f>
        <v>298488000</v>
      </c>
    </row>
    <row r="31" spans="1:6" ht="10.5" customHeight="1">
      <c r="A31" s="56"/>
      <c r="B31" s="56"/>
      <c r="C31" s="56"/>
      <c r="D31" s="255"/>
      <c r="E31" s="99"/>
      <c r="F31" s="248"/>
    </row>
    <row r="32" spans="1:6" ht="18" customHeight="1" thickBot="1">
      <c r="A32" s="60" t="s">
        <v>126</v>
      </c>
      <c r="B32" s="56"/>
      <c r="C32" s="56"/>
      <c r="D32" s="256">
        <f>D20+D30</f>
        <v>1199079000</v>
      </c>
      <c r="E32" s="99"/>
      <c r="F32" s="326">
        <f>+F30+F20</f>
        <v>976127000</v>
      </c>
    </row>
    <row r="33" spans="1:6" ht="11.25" customHeight="1">
      <c r="A33" s="56"/>
      <c r="B33" s="56"/>
      <c r="C33" s="56"/>
      <c r="D33" s="255"/>
      <c r="E33" s="99"/>
      <c r="F33" s="248"/>
    </row>
    <row r="34" spans="1:6" ht="18" customHeight="1">
      <c r="A34" s="60" t="s">
        <v>42</v>
      </c>
      <c r="B34" s="49"/>
      <c r="C34" s="14"/>
      <c r="D34" s="225"/>
      <c r="E34" s="62"/>
      <c r="F34" s="226"/>
    </row>
    <row r="35" spans="1:6" ht="11.25" customHeight="1">
      <c r="A35" s="60"/>
      <c r="B35" s="49"/>
      <c r="C35" s="14"/>
      <c r="D35" s="225"/>
      <c r="E35" s="62"/>
      <c r="F35" s="226"/>
    </row>
    <row r="36" spans="1:6" ht="18" customHeight="1">
      <c r="A36" s="60" t="s">
        <v>218</v>
      </c>
      <c r="B36" s="49"/>
      <c r="C36" s="14"/>
      <c r="D36" s="225"/>
      <c r="E36" s="62"/>
      <c r="F36" s="226"/>
    </row>
    <row r="37" spans="1:6" ht="9" customHeight="1">
      <c r="A37" s="49"/>
      <c r="B37" s="49"/>
      <c r="C37" s="14"/>
      <c r="D37" s="225"/>
      <c r="E37" s="62"/>
      <c r="F37" s="226"/>
    </row>
    <row r="38" spans="1:6" ht="18" customHeight="1">
      <c r="A38" s="49" t="s">
        <v>58</v>
      </c>
      <c r="B38" s="14"/>
      <c r="C38" s="14"/>
      <c r="D38" s="257">
        <f>'Stat of Equity'!C37</f>
        <v>71097000</v>
      </c>
      <c r="E38" s="62"/>
      <c r="F38" s="323">
        <v>64634000</v>
      </c>
    </row>
    <row r="39" spans="1:6" ht="18" customHeight="1">
      <c r="A39" s="49" t="s">
        <v>43</v>
      </c>
      <c r="B39" s="391"/>
      <c r="C39" s="14"/>
      <c r="D39" s="252">
        <f>'Stat of Equity'!I37</f>
        <v>208449000</v>
      </c>
      <c r="E39" s="62"/>
      <c r="F39" s="324">
        <v>142898000</v>
      </c>
    </row>
    <row r="40" spans="1:6" ht="18" customHeight="1">
      <c r="A40" s="60" t="s">
        <v>202</v>
      </c>
      <c r="B40" s="278"/>
      <c r="C40" s="14"/>
      <c r="D40" s="245">
        <f>SUM(D38:D39)</f>
        <v>279546000</v>
      </c>
      <c r="E40" s="62"/>
      <c r="F40" s="184">
        <f>SUM(F38:F39)</f>
        <v>207532000</v>
      </c>
    </row>
    <row r="41" spans="1:6" ht="11.25" customHeight="1">
      <c r="A41" s="49"/>
      <c r="B41" s="14"/>
      <c r="C41" s="14"/>
      <c r="D41" s="225"/>
      <c r="E41" s="62"/>
      <c r="F41" s="226"/>
    </row>
    <row r="42" spans="1:6" ht="18" customHeight="1">
      <c r="A42" s="60" t="s">
        <v>208</v>
      </c>
      <c r="B42" s="14"/>
      <c r="C42" s="14"/>
      <c r="D42" s="225"/>
      <c r="E42" s="62"/>
      <c r="F42" s="226"/>
    </row>
    <row r="43" spans="1:6" ht="9" customHeight="1">
      <c r="A43" s="49"/>
      <c r="B43" s="14"/>
      <c r="C43" s="14"/>
      <c r="D43" s="225"/>
      <c r="E43" s="62"/>
      <c r="F43" s="226"/>
    </row>
    <row r="44" spans="1:6" ht="18" customHeight="1">
      <c r="A44" s="49" t="s">
        <v>157</v>
      </c>
      <c r="B44" s="14"/>
      <c r="C44" s="14"/>
      <c r="D44" s="258">
        <v>537000</v>
      </c>
      <c r="E44" s="62"/>
      <c r="F44" s="323">
        <v>684000</v>
      </c>
    </row>
    <row r="45" spans="1:6" ht="18" customHeight="1">
      <c r="A45" s="49" t="s">
        <v>37</v>
      </c>
      <c r="B45" s="14"/>
      <c r="C45" s="14"/>
      <c r="D45" s="259">
        <v>52000</v>
      </c>
      <c r="E45" s="62"/>
      <c r="F45" s="324">
        <v>152000</v>
      </c>
    </row>
    <row r="46" spans="1:6" ht="18" customHeight="1">
      <c r="A46" s="49" t="s">
        <v>8</v>
      </c>
      <c r="B46" s="14"/>
      <c r="C46" s="14"/>
      <c r="D46" s="252">
        <v>657071000</v>
      </c>
      <c r="E46" s="62"/>
      <c r="F46" s="324">
        <v>589807000</v>
      </c>
    </row>
    <row r="47" spans="1:6" ht="18" customHeight="1">
      <c r="A47" s="49" t="s">
        <v>115</v>
      </c>
      <c r="B47" s="14"/>
      <c r="C47" s="14"/>
      <c r="D47" s="253">
        <v>9269000</v>
      </c>
      <c r="E47" s="62"/>
      <c r="F47" s="325">
        <v>273000</v>
      </c>
    </row>
    <row r="48" spans="1:6" ht="18" customHeight="1">
      <c r="A48" s="49" t="s">
        <v>203</v>
      </c>
      <c r="B48" s="49"/>
      <c r="C48" s="14"/>
      <c r="D48" s="245">
        <f>SUM(D44:D47)</f>
        <v>666929000</v>
      </c>
      <c r="E48" s="62"/>
      <c r="F48" s="184">
        <f>SUM(F44:F47)</f>
        <v>590916000</v>
      </c>
    </row>
    <row r="49" spans="1:6" ht="12" customHeight="1">
      <c r="A49" s="49"/>
      <c r="B49" s="49"/>
      <c r="C49" s="14"/>
      <c r="D49" s="225"/>
      <c r="E49" s="62"/>
      <c r="F49" s="226"/>
    </row>
    <row r="50" spans="1:6" ht="18" customHeight="1">
      <c r="A50" s="60" t="s">
        <v>207</v>
      </c>
      <c r="B50" s="49"/>
      <c r="C50" s="14"/>
      <c r="D50" s="225"/>
      <c r="E50" s="62"/>
      <c r="F50" s="226"/>
    </row>
    <row r="51" spans="1:6" ht="7.5" customHeight="1">
      <c r="A51" s="49"/>
      <c r="B51" s="49"/>
      <c r="C51" s="14"/>
      <c r="D51" s="225"/>
      <c r="E51" s="62"/>
      <c r="F51" s="226"/>
    </row>
    <row r="52" spans="1:6" ht="18" customHeight="1">
      <c r="A52" s="49" t="s">
        <v>158</v>
      </c>
      <c r="B52" s="278"/>
      <c r="C52" s="56"/>
      <c r="D52" s="258">
        <f>38408000+45000+53000</f>
        <v>38506000</v>
      </c>
      <c r="E52" s="143"/>
      <c r="F52" s="327">
        <f>39267000+456000</f>
        <v>39723000</v>
      </c>
    </row>
    <row r="53" spans="1:6" ht="18" customHeight="1">
      <c r="A53" s="49" t="s">
        <v>157</v>
      </c>
      <c r="B53" s="14"/>
      <c r="C53" s="56"/>
      <c r="D53" s="259">
        <v>196000</v>
      </c>
      <c r="E53" s="143"/>
      <c r="F53" s="328">
        <v>190000</v>
      </c>
    </row>
    <row r="54" spans="1:6" ht="18" customHeight="1">
      <c r="A54" s="49" t="s">
        <v>37</v>
      </c>
      <c r="B54" s="14"/>
      <c r="C54" s="56"/>
      <c r="D54" s="259">
        <v>146000</v>
      </c>
      <c r="E54" s="143"/>
      <c r="F54" s="328">
        <v>187000</v>
      </c>
    </row>
    <row r="55" spans="1:6" ht="18" customHeight="1">
      <c r="A55" s="49" t="s">
        <v>8</v>
      </c>
      <c r="B55" s="14"/>
      <c r="C55" s="14"/>
      <c r="D55" s="259">
        <v>210603000</v>
      </c>
      <c r="E55" s="143"/>
      <c r="F55" s="328">
        <v>135917000</v>
      </c>
    </row>
    <row r="56" spans="1:6" ht="18" customHeight="1">
      <c r="A56" s="49" t="s">
        <v>33</v>
      </c>
      <c r="B56" s="14"/>
      <c r="C56" s="14"/>
      <c r="D56" s="259">
        <v>3153000</v>
      </c>
      <c r="E56" s="143"/>
      <c r="F56" s="328">
        <v>1662000</v>
      </c>
    </row>
    <row r="57" spans="1:6" ht="18" customHeight="1">
      <c r="A57" s="49" t="s">
        <v>206</v>
      </c>
      <c r="B57" s="14"/>
      <c r="C57" s="14"/>
      <c r="D57" s="254">
        <f>SUM(D52:D56)</f>
        <v>252604000</v>
      </c>
      <c r="E57" s="143"/>
      <c r="F57" s="185">
        <f>SUM(F52:F56)</f>
        <v>177679000</v>
      </c>
    </row>
    <row r="58" spans="1:6" ht="11.25" customHeight="1">
      <c r="A58" s="49"/>
      <c r="B58" s="49"/>
      <c r="C58" s="14"/>
      <c r="D58" s="225"/>
      <c r="E58" s="62"/>
      <c r="F58" s="226"/>
    </row>
    <row r="59" spans="1:6" ht="18" customHeight="1">
      <c r="A59" s="60" t="s">
        <v>209</v>
      </c>
      <c r="B59" s="49"/>
      <c r="C59" s="14"/>
      <c r="D59" s="224">
        <f>+D48+D57</f>
        <v>919533000</v>
      </c>
      <c r="E59" s="62"/>
      <c r="F59" s="329">
        <f>+F48+F57</f>
        <v>768595000</v>
      </c>
    </row>
    <row r="60" spans="1:6" ht="9.75" customHeight="1">
      <c r="A60" s="49"/>
      <c r="B60" s="49"/>
      <c r="C60" s="14"/>
      <c r="D60" s="163"/>
      <c r="E60" s="62"/>
      <c r="F60" s="226"/>
    </row>
    <row r="61" spans="1:6" ht="18" customHeight="1" thickBot="1">
      <c r="A61" s="60" t="s">
        <v>177</v>
      </c>
      <c r="B61" s="49"/>
      <c r="C61" s="14"/>
      <c r="D61" s="175">
        <f>+D59+D40</f>
        <v>1199079000</v>
      </c>
      <c r="E61" s="62"/>
      <c r="F61" s="330">
        <f>+F59+F40</f>
        <v>976127000</v>
      </c>
    </row>
    <row r="62" spans="1:6" ht="9.75" customHeight="1">
      <c r="A62" s="49"/>
      <c r="B62" s="14"/>
      <c r="C62" s="14"/>
      <c r="D62" s="304"/>
      <c r="E62" s="62"/>
      <c r="F62" s="282"/>
    </row>
    <row r="63" spans="1:6" ht="18" customHeight="1" thickBot="1">
      <c r="A63" s="60" t="s">
        <v>159</v>
      </c>
      <c r="B63" s="389"/>
      <c r="C63" s="14"/>
      <c r="D63" s="176">
        <f>+D40/(D38*10)</f>
        <v>0.3931895860584835</v>
      </c>
      <c r="E63" s="62"/>
      <c r="F63" s="409">
        <f>+F40/(F38*10)</f>
        <v>0.3210879722746542</v>
      </c>
    </row>
    <row r="64" spans="1:6" ht="18" customHeight="1" thickTop="1">
      <c r="A64" s="14"/>
      <c r="B64" s="49"/>
      <c r="C64" s="14"/>
      <c r="D64" s="177"/>
      <c r="E64" s="62"/>
      <c r="F64" s="331"/>
    </row>
    <row r="65" spans="1:6" ht="18" customHeight="1">
      <c r="A65" s="14"/>
      <c r="B65" s="14"/>
      <c r="C65" s="14"/>
      <c r="D65" s="14"/>
      <c r="E65" s="14"/>
      <c r="F65" s="104"/>
    </row>
    <row r="66" spans="1:6" ht="18" customHeight="1">
      <c r="A66" s="14"/>
      <c r="B66" s="14"/>
      <c r="C66" s="14"/>
      <c r="D66" s="14"/>
      <c r="E66" s="14"/>
      <c r="F66" s="104"/>
    </row>
    <row r="67" spans="1:6" ht="18" customHeight="1">
      <c r="A67" s="14"/>
      <c r="B67" s="14"/>
      <c r="C67" s="14"/>
      <c r="D67" s="14"/>
      <c r="E67" s="14"/>
      <c r="F67" s="104"/>
    </row>
    <row r="68" spans="1:6" ht="18" customHeight="1">
      <c r="A68" s="14"/>
      <c r="B68" s="14"/>
      <c r="C68" s="14"/>
      <c r="D68" s="393"/>
      <c r="E68" s="393"/>
      <c r="F68" s="316"/>
    </row>
    <row r="69" spans="1:6" ht="18" customHeight="1">
      <c r="A69" s="14"/>
      <c r="B69" s="14"/>
      <c r="C69" s="14"/>
      <c r="D69" s="393">
        <f>D32-D61</f>
        <v>0</v>
      </c>
      <c r="E69" s="393"/>
      <c r="F69" s="393">
        <f>F32-F61</f>
        <v>0</v>
      </c>
    </row>
    <row r="70" spans="1:6" ht="17.25" customHeight="1">
      <c r="A70" s="14"/>
      <c r="B70" s="14"/>
      <c r="C70" s="14"/>
      <c r="D70" s="393"/>
      <c r="E70" s="393"/>
      <c r="F70" s="316"/>
    </row>
    <row r="71" spans="1:6" ht="17.25" customHeight="1">
      <c r="A71" s="14"/>
      <c r="B71" s="178"/>
      <c r="C71" s="14"/>
      <c r="D71" s="14"/>
      <c r="E71" s="14"/>
      <c r="F71" s="104"/>
    </row>
    <row r="72" spans="1:6" ht="17.25" customHeight="1">
      <c r="A72" s="14"/>
      <c r="B72" s="14"/>
      <c r="C72" s="14"/>
      <c r="D72" s="14"/>
      <c r="E72" s="14"/>
      <c r="F72" s="104"/>
    </row>
    <row r="73" spans="1:6" ht="17.25" customHeight="1">
      <c r="A73" s="14"/>
      <c r="B73" s="14"/>
      <c r="C73" s="14"/>
      <c r="D73" s="14"/>
      <c r="E73" s="14"/>
      <c r="F73" s="104"/>
    </row>
    <row r="74" spans="1:6" ht="17.25" customHeight="1">
      <c r="A74" s="14"/>
      <c r="B74" s="14"/>
      <c r="C74" s="14"/>
      <c r="D74" s="14"/>
      <c r="E74" s="14"/>
      <c r="F74" s="104"/>
    </row>
    <row r="75" spans="1:6" ht="17.25" customHeight="1">
      <c r="A75" s="14"/>
      <c r="B75" s="14"/>
      <c r="C75" s="14"/>
      <c r="D75" s="14"/>
      <c r="E75" s="14"/>
      <c r="F75" s="104"/>
    </row>
    <row r="76" spans="1:6" ht="17.25" customHeight="1">
      <c r="A76" s="14"/>
      <c r="B76" s="14"/>
      <c r="C76" s="14"/>
      <c r="D76" s="14"/>
      <c r="E76" s="14"/>
      <c r="F76" s="104"/>
    </row>
    <row r="77" spans="1:6" ht="17.25" customHeight="1">
      <c r="A77" s="14"/>
      <c r="B77" s="14"/>
      <c r="C77" s="14"/>
      <c r="D77" s="14"/>
      <c r="E77" s="14"/>
      <c r="F77" s="104"/>
    </row>
    <row r="78" spans="1:6" ht="17.25" customHeight="1">
      <c r="A78" s="14"/>
      <c r="B78" s="14"/>
      <c r="C78" s="14"/>
      <c r="D78" s="14"/>
      <c r="E78" s="14"/>
      <c r="F78" s="104"/>
    </row>
    <row r="79" spans="1:6" ht="17.25" customHeight="1">
      <c r="A79" s="14"/>
      <c r="B79" s="14"/>
      <c r="C79" s="14"/>
      <c r="D79" s="14"/>
      <c r="E79" s="14"/>
      <c r="F79" s="104"/>
    </row>
    <row r="80" spans="1:6" ht="17.25" customHeight="1">
      <c r="A80" s="14"/>
      <c r="B80" s="14"/>
      <c r="C80" s="14"/>
      <c r="D80" s="14"/>
      <c r="E80" s="14"/>
      <c r="F80" s="104"/>
    </row>
    <row r="81" spans="1:6" ht="17.25" customHeight="1">
      <c r="A81" s="14"/>
      <c r="B81" s="14"/>
      <c r="C81" s="14"/>
      <c r="D81" s="14"/>
      <c r="E81" s="14"/>
      <c r="F81" s="104"/>
    </row>
    <row r="82" spans="1:6" ht="17.25" customHeight="1">
      <c r="A82" s="14"/>
      <c r="B82" s="14"/>
      <c r="C82" s="14"/>
      <c r="D82" s="14"/>
      <c r="E82" s="14"/>
      <c r="F82" s="104"/>
    </row>
    <row r="83" spans="1:6" ht="17.25" customHeight="1">
      <c r="A83" s="14"/>
      <c r="B83" s="14"/>
      <c r="C83" s="14"/>
      <c r="D83" s="14"/>
      <c r="E83" s="14"/>
      <c r="F83" s="104"/>
    </row>
  </sheetData>
  <sheetProtection/>
  <mergeCells count="1">
    <mergeCell ref="D5:F5"/>
  </mergeCells>
  <printOptions horizontalCentered="1"/>
  <pageMargins left="0.2" right="0.1" top="0.2" bottom="0.2" header="0.2" footer="0.2"/>
  <pageSetup horizontalDpi="600" verticalDpi="600" orientation="portrait" paperSize="9" scale="75" r:id="rId2"/>
  <ignoredErrors>
    <ignoredError sqref="E40:E52 D64:D67 D58 D48:D51 D60 F40:F43 D41:D43 D70:D106 F49:F51 F58 F62 E53:E106 F60 F64:F68 F70:F106" emptyCellReference="1"/>
  </ignoredErrors>
  <drawing r:id="rId1"/>
</worksheet>
</file>

<file path=xl/worksheets/sheet4.xml><?xml version="1.0" encoding="utf-8"?>
<worksheet xmlns="http://schemas.openxmlformats.org/spreadsheetml/2006/main" xmlns:r="http://schemas.openxmlformats.org/officeDocument/2006/relationships">
  <dimension ref="A2:O54"/>
  <sheetViews>
    <sheetView zoomScale="75" zoomScaleNormal="75" zoomScalePageLayoutView="0" workbookViewId="0" topLeftCell="B15">
      <selection activeCell="N30" sqref="N30"/>
    </sheetView>
  </sheetViews>
  <sheetFormatPr defaultColWidth="39.57421875" defaultRowHeight="12.75"/>
  <cols>
    <col min="1" max="1" width="3.8515625" style="19" hidden="1" customWidth="1"/>
    <col min="2" max="2" width="43.28125" style="19" customWidth="1"/>
    <col min="3" max="3" width="16.140625" style="19" customWidth="1"/>
    <col min="4" max="4" width="1.57421875" style="19" customWidth="1"/>
    <col min="5" max="5" width="18.8515625" style="19" customWidth="1"/>
    <col min="6" max="6" width="1.421875" style="19" customWidth="1"/>
    <col min="7" max="7" width="18.00390625" style="20" customWidth="1"/>
    <col min="8" max="8" width="1.421875" style="20" customWidth="1"/>
    <col min="9" max="9" width="16.8515625" style="19" customWidth="1"/>
    <col min="10" max="10" width="1.421875" style="19" customWidth="1"/>
    <col min="11" max="11" width="13.421875" style="19" customWidth="1"/>
    <col min="12" max="12" width="1.421875" style="19" customWidth="1"/>
    <col min="13" max="13" width="16.7109375" style="19" customWidth="1"/>
    <col min="14" max="16384" width="39.57421875" style="19" customWidth="1"/>
  </cols>
  <sheetData>
    <row r="1" ht="42" customHeight="1"/>
    <row r="2" spans="2:15" ht="18" customHeight="1">
      <c r="B2" s="117" t="s">
        <v>233</v>
      </c>
      <c r="C2" s="118"/>
      <c r="D2" s="187"/>
      <c r="E2" s="187"/>
      <c r="F2" s="187"/>
      <c r="G2" s="188"/>
      <c r="H2" s="188"/>
      <c r="I2" s="187"/>
      <c r="J2" s="187"/>
      <c r="K2" s="187"/>
      <c r="L2" s="187"/>
      <c r="M2" s="116" t="s">
        <v>106</v>
      </c>
      <c r="N2" s="187"/>
      <c r="O2" s="187"/>
    </row>
    <row r="3" spans="2:15" ht="18" customHeight="1">
      <c r="B3" s="121" t="s">
        <v>105</v>
      </c>
      <c r="C3" s="118"/>
      <c r="D3" s="187"/>
      <c r="E3" s="187"/>
      <c r="F3" s="187"/>
      <c r="G3" s="188"/>
      <c r="H3" s="188"/>
      <c r="I3" s="187"/>
      <c r="J3" s="187"/>
      <c r="K3" s="187"/>
      <c r="L3" s="187"/>
      <c r="M3" s="116" t="s">
        <v>278</v>
      </c>
      <c r="N3" s="187"/>
      <c r="O3" s="187"/>
    </row>
    <row r="4" spans="2:15" ht="18" customHeight="1" thickBot="1">
      <c r="B4" s="60"/>
      <c r="C4" s="187"/>
      <c r="D4" s="187"/>
      <c r="E4" s="187"/>
      <c r="F4" s="187"/>
      <c r="G4" s="188"/>
      <c r="H4" s="188"/>
      <c r="I4" s="187"/>
      <c r="J4" s="187"/>
      <c r="K4" s="187"/>
      <c r="L4" s="187"/>
      <c r="M4" s="187"/>
      <c r="N4" s="187"/>
      <c r="O4" s="187"/>
    </row>
    <row r="5" spans="2:15" ht="19.5" customHeight="1" thickBot="1">
      <c r="B5" s="203" t="s">
        <v>164</v>
      </c>
      <c r="C5" s="204"/>
      <c r="D5" s="204"/>
      <c r="E5" s="204"/>
      <c r="F5" s="204"/>
      <c r="G5" s="205"/>
      <c r="H5" s="205"/>
      <c r="I5" s="204"/>
      <c r="J5" s="204"/>
      <c r="K5" s="204"/>
      <c r="L5" s="204"/>
      <c r="M5" s="204"/>
      <c r="N5" s="187"/>
      <c r="O5" s="187"/>
    </row>
    <row r="6" spans="2:15" ht="18" customHeight="1">
      <c r="B6" s="189"/>
      <c r="C6" s="190"/>
      <c r="D6" s="190"/>
      <c r="E6" s="190"/>
      <c r="F6" s="190"/>
      <c r="G6" s="187"/>
      <c r="H6" s="188"/>
      <c r="I6" s="187"/>
      <c r="J6" s="187"/>
      <c r="K6" s="187"/>
      <c r="L6" s="187"/>
      <c r="M6" s="187"/>
      <c r="N6" s="187"/>
      <c r="O6" s="187"/>
    </row>
    <row r="7" spans="2:15" ht="18" customHeight="1">
      <c r="B7" s="191"/>
      <c r="C7" s="455" t="s">
        <v>127</v>
      </c>
      <c r="D7" s="455"/>
      <c r="E7" s="455"/>
      <c r="F7" s="455"/>
      <c r="G7" s="455"/>
      <c r="H7" s="455"/>
      <c r="I7" s="455"/>
      <c r="J7" s="455"/>
      <c r="K7" s="187"/>
      <c r="L7" s="187"/>
      <c r="M7" s="187"/>
      <c r="N7" s="187"/>
      <c r="O7" s="187"/>
    </row>
    <row r="8" spans="2:15" ht="12.75" customHeight="1">
      <c r="B8" s="191"/>
      <c r="C8" s="122"/>
      <c r="D8" s="122"/>
      <c r="E8" s="122"/>
      <c r="F8" s="122"/>
      <c r="G8" s="122"/>
      <c r="H8" s="122"/>
      <c r="I8" s="122"/>
      <c r="J8" s="122"/>
      <c r="K8" s="187"/>
      <c r="L8" s="187"/>
      <c r="M8" s="187"/>
      <c r="N8" s="187"/>
      <c r="O8" s="187"/>
    </row>
    <row r="9" spans="2:15" ht="18" customHeight="1">
      <c r="B9" s="191"/>
      <c r="C9" s="122"/>
      <c r="D9" s="122"/>
      <c r="E9" s="146" t="s">
        <v>187</v>
      </c>
      <c r="F9" s="122"/>
      <c r="G9" s="122"/>
      <c r="H9" s="122"/>
      <c r="I9" s="122"/>
      <c r="J9" s="122"/>
      <c r="K9" s="187"/>
      <c r="L9" s="187"/>
      <c r="M9" s="187"/>
      <c r="N9" s="187"/>
      <c r="O9" s="187"/>
    </row>
    <row r="10" spans="2:15" ht="18" customHeight="1">
      <c r="B10" s="191"/>
      <c r="C10" s="122"/>
      <c r="D10" s="122"/>
      <c r="E10" s="146" t="s">
        <v>60</v>
      </c>
      <c r="F10" s="64"/>
      <c r="G10" s="146" t="s">
        <v>60</v>
      </c>
      <c r="H10" s="122"/>
      <c r="I10" s="122"/>
      <c r="J10" s="122"/>
      <c r="K10" s="187"/>
      <c r="L10" s="187"/>
      <c r="M10" s="187"/>
      <c r="N10" s="187"/>
      <c r="O10" s="187"/>
    </row>
    <row r="11" spans="1:15" ht="18" customHeight="1">
      <c r="A11" s="21"/>
      <c r="B11" s="192"/>
      <c r="C11" s="187"/>
      <c r="D11" s="187"/>
      <c r="E11" s="268" t="s">
        <v>245</v>
      </c>
      <c r="F11" s="336"/>
      <c r="G11" s="268" t="s">
        <v>245</v>
      </c>
      <c r="H11" s="192"/>
      <c r="I11" s="187"/>
      <c r="J11" s="187"/>
      <c r="K11" s="187"/>
      <c r="L11" s="187"/>
      <c r="M11" s="187"/>
      <c r="N11" s="187"/>
      <c r="O11" s="187"/>
    </row>
    <row r="12" spans="1:15" ht="18" customHeight="1">
      <c r="A12" s="21"/>
      <c r="C12" s="268" t="s">
        <v>35</v>
      </c>
      <c r="D12" s="268"/>
      <c r="E12" s="268" t="s">
        <v>35</v>
      </c>
      <c r="F12" s="268"/>
      <c r="G12" s="268" t="s">
        <v>19</v>
      </c>
      <c r="H12" s="268"/>
      <c r="I12" s="268" t="s">
        <v>10</v>
      </c>
      <c r="J12" s="269"/>
      <c r="K12" s="268" t="s">
        <v>47</v>
      </c>
      <c r="L12" s="269"/>
      <c r="M12" s="268" t="s">
        <v>10</v>
      </c>
      <c r="N12" s="187"/>
      <c r="O12" s="187"/>
    </row>
    <row r="13" spans="1:15" ht="18" customHeight="1">
      <c r="A13" s="21"/>
      <c r="B13" s="192"/>
      <c r="C13" s="268" t="s">
        <v>13</v>
      </c>
      <c r="D13" s="268"/>
      <c r="E13" s="268" t="s">
        <v>36</v>
      </c>
      <c r="F13" s="268"/>
      <c r="G13" s="268" t="s">
        <v>116</v>
      </c>
      <c r="H13" s="268"/>
      <c r="I13" s="268" t="s">
        <v>43</v>
      </c>
      <c r="J13" s="269"/>
      <c r="K13" s="268" t="s">
        <v>48</v>
      </c>
      <c r="L13" s="269"/>
      <c r="M13" s="268" t="s">
        <v>49</v>
      </c>
      <c r="N13" s="187"/>
      <c r="O13" s="187"/>
    </row>
    <row r="14" spans="3:15" ht="18" customHeight="1">
      <c r="C14" s="268" t="s">
        <v>4</v>
      </c>
      <c r="D14" s="268"/>
      <c r="E14" s="268" t="s">
        <v>4</v>
      </c>
      <c r="F14" s="268"/>
      <c r="G14" s="268" t="s">
        <v>4</v>
      </c>
      <c r="H14" s="268"/>
      <c r="I14" s="268" t="s">
        <v>4</v>
      </c>
      <c r="J14" s="269"/>
      <c r="K14" s="268" t="s">
        <v>4</v>
      </c>
      <c r="L14" s="269"/>
      <c r="M14" s="268" t="s">
        <v>4</v>
      </c>
      <c r="N14" s="187"/>
      <c r="O14" s="187"/>
    </row>
    <row r="15" spans="3:15" ht="9" customHeight="1">
      <c r="C15" s="192"/>
      <c r="D15" s="192"/>
      <c r="E15" s="192"/>
      <c r="F15" s="192"/>
      <c r="G15" s="192"/>
      <c r="H15" s="192"/>
      <c r="I15" s="192"/>
      <c r="J15" s="187"/>
      <c r="K15" s="192"/>
      <c r="L15" s="187"/>
      <c r="M15" s="192"/>
      <c r="N15" s="187"/>
      <c r="O15" s="187"/>
    </row>
    <row r="16" spans="2:15" ht="6" customHeight="1">
      <c r="B16" s="191"/>
      <c r="C16" s="187"/>
      <c r="D16" s="187"/>
      <c r="E16" s="193"/>
      <c r="F16" s="194"/>
      <c r="G16" s="195"/>
      <c r="H16" s="188"/>
      <c r="I16" s="187"/>
      <c r="J16" s="187"/>
      <c r="K16" s="187"/>
      <c r="L16" s="187"/>
      <c r="M16" s="187"/>
      <c r="N16" s="187"/>
      <c r="O16" s="187"/>
    </row>
    <row r="17" spans="2:15" ht="18" customHeight="1">
      <c r="B17" s="191" t="s">
        <v>165</v>
      </c>
      <c r="C17" s="140">
        <v>64634000</v>
      </c>
      <c r="D17" s="140"/>
      <c r="E17" s="196">
        <v>3563000</v>
      </c>
      <c r="F17" s="138"/>
      <c r="G17" s="198">
        <v>93539000</v>
      </c>
      <c r="H17" s="140"/>
      <c r="I17" s="140">
        <f>SUM(E17:G17)</f>
        <v>97102000</v>
      </c>
      <c r="J17" s="199"/>
      <c r="K17" s="159">
        <v>0</v>
      </c>
      <c r="L17" s="199"/>
      <c r="M17" s="199">
        <f>C17+I17+K17</f>
        <v>161736000</v>
      </c>
      <c r="N17" s="187"/>
      <c r="O17" s="187"/>
    </row>
    <row r="18" spans="2:15" ht="9.75" customHeight="1">
      <c r="B18" s="187"/>
      <c r="C18" s="140"/>
      <c r="D18" s="140"/>
      <c r="E18" s="196"/>
      <c r="F18" s="138"/>
      <c r="G18" s="198"/>
      <c r="H18" s="140"/>
      <c r="I18" s="140"/>
      <c r="J18" s="199"/>
      <c r="K18" s="159"/>
      <c r="L18" s="199"/>
      <c r="M18" s="199"/>
      <c r="N18" s="187"/>
      <c r="O18" s="187"/>
    </row>
    <row r="19" spans="2:15" ht="18" customHeight="1">
      <c r="B19" s="187" t="s">
        <v>38</v>
      </c>
      <c r="C19" s="197">
        <v>0</v>
      </c>
      <c r="D19" s="197"/>
      <c r="E19" s="424">
        <v>0</v>
      </c>
      <c r="F19" s="197"/>
      <c r="G19" s="198">
        <f>'Income Statement'!I27</f>
        <v>37963000</v>
      </c>
      <c r="H19" s="138"/>
      <c r="I19" s="138">
        <f>SUM(E19:G19)</f>
        <v>37963000</v>
      </c>
      <c r="J19" s="200"/>
      <c r="K19" s="197">
        <v>0</v>
      </c>
      <c r="L19" s="200"/>
      <c r="M19" s="200">
        <f>C19+I19+K19</f>
        <v>37963000</v>
      </c>
      <c r="N19" s="187"/>
      <c r="O19" s="187"/>
    </row>
    <row r="20" spans="2:15" ht="9.75" customHeight="1">
      <c r="B20" s="187"/>
      <c r="C20" s="197"/>
      <c r="D20" s="197"/>
      <c r="E20" s="424"/>
      <c r="F20" s="197"/>
      <c r="G20" s="198"/>
      <c r="H20" s="138"/>
      <c r="I20" s="138"/>
      <c r="J20" s="200"/>
      <c r="K20" s="197"/>
      <c r="L20" s="200"/>
      <c r="M20" s="200"/>
      <c r="N20" s="187"/>
      <c r="O20" s="187"/>
    </row>
    <row r="21" spans="2:15" ht="18" customHeight="1">
      <c r="B21" s="187" t="s">
        <v>279</v>
      </c>
      <c r="C21" s="197">
        <v>0</v>
      </c>
      <c r="D21" s="197"/>
      <c r="E21" s="424">
        <v>0</v>
      </c>
      <c r="F21" s="197"/>
      <c r="G21" s="198">
        <v>-4783000</v>
      </c>
      <c r="H21" s="138"/>
      <c r="I21" s="138">
        <f>SUM(E21:G21)</f>
        <v>-4783000</v>
      </c>
      <c r="J21" s="200"/>
      <c r="K21" s="197">
        <v>0</v>
      </c>
      <c r="L21" s="200"/>
      <c r="M21" s="200">
        <f>C21+I21+K21</f>
        <v>-4783000</v>
      </c>
      <c r="N21" s="187"/>
      <c r="O21" s="187"/>
    </row>
    <row r="22" spans="2:15" ht="9.75" customHeight="1">
      <c r="B22" s="187"/>
      <c r="C22" s="138"/>
      <c r="D22" s="138"/>
      <c r="E22" s="196"/>
      <c r="F22" s="138"/>
      <c r="G22" s="425"/>
      <c r="H22" s="138"/>
      <c r="I22" s="138"/>
      <c r="J22" s="200"/>
      <c r="K22" s="197"/>
      <c r="L22" s="200"/>
      <c r="M22" s="200"/>
      <c r="N22" s="187"/>
      <c r="O22" s="187"/>
    </row>
    <row r="23" spans="2:15" ht="18" customHeight="1" thickBot="1">
      <c r="B23" s="191" t="s">
        <v>269</v>
      </c>
      <c r="C23" s="168">
        <f>SUM(C17:C22)</f>
        <v>64634000</v>
      </c>
      <c r="D23" s="168"/>
      <c r="E23" s="211">
        <f>SUM(E17:E22)</f>
        <v>3563000</v>
      </c>
      <c r="F23" s="168"/>
      <c r="G23" s="213">
        <f>SUM(G17:G22)</f>
        <v>126719000</v>
      </c>
      <c r="H23" s="168"/>
      <c r="I23" s="168">
        <f>SUM(I17:I22)</f>
        <v>130282000</v>
      </c>
      <c r="J23" s="168"/>
      <c r="K23" s="212">
        <f>SUM(K17:K22)</f>
        <v>0</v>
      </c>
      <c r="L23" s="168"/>
      <c r="M23" s="168">
        <f>SUM(M17:M22)</f>
        <v>194916000</v>
      </c>
      <c r="N23" s="187"/>
      <c r="O23" s="187"/>
    </row>
    <row r="24" spans="2:15" ht="12" customHeight="1" thickTop="1">
      <c r="B24" s="187"/>
      <c r="C24" s="187"/>
      <c r="D24" s="187"/>
      <c r="E24" s="206"/>
      <c r="F24" s="190"/>
      <c r="G24" s="207"/>
      <c r="H24" s="188"/>
      <c r="I24" s="187"/>
      <c r="J24" s="187"/>
      <c r="K24" s="187"/>
      <c r="L24" s="187"/>
      <c r="M24" s="187"/>
      <c r="N24" s="187"/>
      <c r="O24" s="187"/>
    </row>
    <row r="25" spans="2:15" ht="12" customHeight="1">
      <c r="B25" s="191"/>
      <c r="C25" s="187"/>
      <c r="D25" s="187"/>
      <c r="E25" s="206"/>
      <c r="F25" s="190"/>
      <c r="G25" s="207"/>
      <c r="H25" s="188"/>
      <c r="I25" s="187"/>
      <c r="J25" s="187"/>
      <c r="K25" s="187"/>
      <c r="L25" s="187"/>
      <c r="M25" s="187"/>
      <c r="N25" s="187"/>
      <c r="O25" s="187"/>
    </row>
    <row r="26" spans="2:15" ht="18" customHeight="1">
      <c r="B26" s="191" t="s">
        <v>104</v>
      </c>
      <c r="C26" s="140">
        <v>64634000</v>
      </c>
      <c r="D26" s="140"/>
      <c r="E26" s="246">
        <v>3553000</v>
      </c>
      <c r="F26" s="138"/>
      <c r="G26" s="198">
        <v>139345000</v>
      </c>
      <c r="H26" s="140"/>
      <c r="I26" s="140">
        <f>SUM(E26:G26)</f>
        <v>142898000</v>
      </c>
      <c r="J26" s="199"/>
      <c r="K26" s="159">
        <v>0</v>
      </c>
      <c r="L26" s="199"/>
      <c r="M26" s="199">
        <f>C26+I26+K26</f>
        <v>207532000</v>
      </c>
      <c r="N26" s="187"/>
      <c r="O26" s="187"/>
    </row>
    <row r="27" spans="2:15" ht="9.75" customHeight="1">
      <c r="B27" s="191"/>
      <c r="C27" s="138"/>
      <c r="D27" s="138"/>
      <c r="E27" s="196"/>
      <c r="F27" s="138"/>
      <c r="G27" s="198"/>
      <c r="H27" s="138"/>
      <c r="I27" s="138"/>
      <c r="J27" s="200"/>
      <c r="K27" s="197"/>
      <c r="L27" s="200"/>
      <c r="M27" s="200"/>
      <c r="N27" s="187"/>
      <c r="O27" s="187"/>
    </row>
    <row r="28" spans="2:15" ht="18" customHeight="1">
      <c r="B28" s="187" t="s">
        <v>38</v>
      </c>
      <c r="C28" s="247">
        <v>0</v>
      </c>
      <c r="D28" s="248"/>
      <c r="E28" s="249">
        <v>0</v>
      </c>
      <c r="F28" s="247"/>
      <c r="G28" s="250">
        <f>+'Income Statement'!G27</f>
        <v>48042000</v>
      </c>
      <c r="H28" s="248"/>
      <c r="I28" s="248">
        <f>SUM(E28:G28)</f>
        <v>48042000</v>
      </c>
      <c r="J28" s="248"/>
      <c r="K28" s="247">
        <v>0</v>
      </c>
      <c r="L28" s="248"/>
      <c r="M28" s="248">
        <f>C28+I28+K28</f>
        <v>48042000</v>
      </c>
      <c r="N28" s="187"/>
      <c r="O28" s="187"/>
    </row>
    <row r="29" spans="2:15" ht="9.75" customHeight="1">
      <c r="B29" s="187"/>
      <c r="C29" s="247"/>
      <c r="D29" s="248"/>
      <c r="E29" s="246"/>
      <c r="F29" s="247"/>
      <c r="G29" s="250"/>
      <c r="H29" s="248"/>
      <c r="I29" s="248"/>
      <c r="J29" s="251"/>
      <c r="K29" s="247"/>
      <c r="L29" s="251"/>
      <c r="M29" s="248"/>
      <c r="N29" s="187"/>
      <c r="O29" s="187"/>
    </row>
    <row r="30" spans="2:15" ht="18" customHeight="1">
      <c r="B30" s="296" t="s">
        <v>162</v>
      </c>
      <c r="C30" s="248">
        <v>6463000</v>
      </c>
      <c r="D30" s="248"/>
      <c r="E30" s="246">
        <v>22945000</v>
      </c>
      <c r="F30" s="247"/>
      <c r="G30" s="345">
        <v>0</v>
      </c>
      <c r="H30" s="248"/>
      <c r="I30" s="248">
        <f>SUM(E30:G30)</f>
        <v>22945000</v>
      </c>
      <c r="J30" s="251"/>
      <c r="K30" s="247">
        <v>0</v>
      </c>
      <c r="L30" s="251"/>
      <c r="M30" s="248">
        <f>C30+I30+K30</f>
        <v>29408000</v>
      </c>
      <c r="N30" s="187"/>
      <c r="O30" s="187"/>
    </row>
    <row r="31" spans="2:15" ht="9.75" customHeight="1">
      <c r="B31" s="296"/>
      <c r="C31" s="248"/>
      <c r="D31" s="248"/>
      <c r="E31" s="246"/>
      <c r="F31" s="247"/>
      <c r="G31" s="345"/>
      <c r="H31" s="248"/>
      <c r="I31" s="248"/>
      <c r="J31" s="251"/>
      <c r="K31" s="247"/>
      <c r="L31" s="251"/>
      <c r="M31" s="248"/>
      <c r="N31" s="187"/>
      <c r="O31" s="187"/>
    </row>
    <row r="32" spans="2:15" ht="15" customHeight="1">
      <c r="B32" s="296" t="s">
        <v>163</v>
      </c>
      <c r="C32" s="248"/>
      <c r="D32" s="248"/>
      <c r="E32" s="246"/>
      <c r="F32" s="247"/>
      <c r="G32" s="345"/>
      <c r="H32" s="248"/>
      <c r="I32" s="248"/>
      <c r="J32" s="251"/>
      <c r="K32" s="247"/>
      <c r="L32" s="251"/>
      <c r="M32" s="248"/>
      <c r="N32" s="187"/>
      <c r="O32" s="187"/>
    </row>
    <row r="33" spans="2:15" ht="18" customHeight="1">
      <c r="B33" s="296" t="s">
        <v>166</v>
      </c>
      <c r="C33" s="247">
        <v>0</v>
      </c>
      <c r="D33" s="248"/>
      <c r="E33" s="246">
        <v>-104000</v>
      </c>
      <c r="F33" s="247"/>
      <c r="G33" s="345">
        <v>0</v>
      </c>
      <c r="H33" s="248"/>
      <c r="I33" s="248">
        <f>SUM(E33:G33)</f>
        <v>-104000</v>
      </c>
      <c r="J33" s="251"/>
      <c r="K33" s="247">
        <v>0</v>
      </c>
      <c r="L33" s="251"/>
      <c r="M33" s="248">
        <f>C33+I33+K33</f>
        <v>-104000</v>
      </c>
      <c r="N33" s="187"/>
      <c r="O33" s="187"/>
    </row>
    <row r="34" spans="2:15" ht="9.75" customHeight="1">
      <c r="B34" s="296"/>
      <c r="C34" s="247"/>
      <c r="D34" s="248"/>
      <c r="E34" s="246"/>
      <c r="F34" s="247"/>
      <c r="G34" s="345"/>
      <c r="H34" s="248"/>
      <c r="I34" s="248"/>
      <c r="J34" s="251"/>
      <c r="K34" s="247"/>
      <c r="L34" s="251"/>
      <c r="M34" s="248"/>
      <c r="N34" s="187"/>
      <c r="O34" s="187"/>
    </row>
    <row r="35" spans="2:15" ht="18" customHeight="1">
      <c r="B35" s="296" t="s">
        <v>279</v>
      </c>
      <c r="C35" s="247">
        <v>0</v>
      </c>
      <c r="D35" s="248"/>
      <c r="E35" s="249">
        <v>0</v>
      </c>
      <c r="F35" s="247"/>
      <c r="G35" s="250">
        <v>-5332000</v>
      </c>
      <c r="H35" s="248"/>
      <c r="I35" s="248">
        <f>SUM(E35:G35)</f>
        <v>-5332000</v>
      </c>
      <c r="J35" s="251"/>
      <c r="K35" s="247">
        <v>0</v>
      </c>
      <c r="L35" s="251"/>
      <c r="M35" s="248">
        <f>C35+I35+K35</f>
        <v>-5332000</v>
      </c>
      <c r="N35" s="187"/>
      <c r="O35" s="187"/>
    </row>
    <row r="36" spans="2:15" ht="9.75" customHeight="1">
      <c r="B36" s="187"/>
      <c r="C36" s="140"/>
      <c r="D36" s="140"/>
      <c r="E36" s="196"/>
      <c r="F36" s="138"/>
      <c r="G36" s="198"/>
      <c r="H36" s="140"/>
      <c r="I36" s="140"/>
      <c r="J36" s="199"/>
      <c r="K36" s="159"/>
      <c r="L36" s="199"/>
      <c r="M36" s="199"/>
      <c r="N36" s="187"/>
      <c r="O36" s="187"/>
    </row>
    <row r="37" spans="2:15" ht="18" customHeight="1" thickBot="1">
      <c r="B37" s="191" t="s">
        <v>270</v>
      </c>
      <c r="C37" s="168">
        <f>SUM(C26:C36)</f>
        <v>71097000</v>
      </c>
      <c r="D37" s="168">
        <f>SUM(D27:D36)</f>
        <v>0</v>
      </c>
      <c r="E37" s="211">
        <f>SUM(E26:E36)</f>
        <v>26394000</v>
      </c>
      <c r="F37" s="168">
        <f>SUM(F27:F36)</f>
        <v>0</v>
      </c>
      <c r="G37" s="213">
        <f>SUM(G26:G36)</f>
        <v>182055000</v>
      </c>
      <c r="H37" s="168">
        <f>SUM(H27:H36)</f>
        <v>0</v>
      </c>
      <c r="I37" s="168">
        <f>SUM(I26:I36)</f>
        <v>208449000</v>
      </c>
      <c r="J37" s="168">
        <f>SUM(J27:J36)</f>
        <v>0</v>
      </c>
      <c r="K37" s="212">
        <f>SUM(K26:K36)</f>
        <v>0</v>
      </c>
      <c r="L37" s="168">
        <f>SUM(L27:L36)</f>
        <v>0</v>
      </c>
      <c r="M37" s="168">
        <f>SUM(M26:M36)</f>
        <v>279546000</v>
      </c>
      <c r="N37" s="187"/>
      <c r="O37" s="187"/>
    </row>
    <row r="38" spans="2:15" ht="12" customHeight="1" thickTop="1">
      <c r="B38" s="187"/>
      <c r="C38" s="199"/>
      <c r="D38" s="199"/>
      <c r="E38" s="208"/>
      <c r="F38" s="209"/>
      <c r="G38" s="210"/>
      <c r="H38" s="199"/>
      <c r="I38" s="199"/>
      <c r="J38" s="199"/>
      <c r="K38" s="199"/>
      <c r="L38" s="199"/>
      <c r="M38" s="199"/>
      <c r="N38" s="187"/>
      <c r="O38" s="187"/>
    </row>
    <row r="39" spans="3:15" ht="12" customHeight="1">
      <c r="C39" s="201"/>
      <c r="D39" s="201"/>
      <c r="E39" s="202"/>
      <c r="F39" s="202"/>
      <c r="G39" s="202"/>
      <c r="H39" s="201"/>
      <c r="I39" s="201"/>
      <c r="J39" s="199"/>
      <c r="K39" s="199"/>
      <c r="L39" s="199"/>
      <c r="M39" s="199"/>
      <c r="N39" s="187"/>
      <c r="O39" s="187"/>
    </row>
    <row r="40" spans="2:15" ht="18" customHeight="1">
      <c r="B40" s="187"/>
      <c r="C40" s="199"/>
      <c r="D40" s="199"/>
      <c r="E40" s="200"/>
      <c r="F40" s="200"/>
      <c r="G40" s="200"/>
      <c r="H40" s="199"/>
      <c r="I40" s="199"/>
      <c r="J40" s="199"/>
      <c r="K40" s="199"/>
      <c r="L40" s="199"/>
      <c r="M40" s="199"/>
      <c r="N40" s="187"/>
      <c r="O40" s="187"/>
    </row>
    <row r="41" spans="7:15" ht="18" customHeight="1">
      <c r="G41" s="19"/>
      <c r="H41" s="19"/>
      <c r="N41" s="187"/>
      <c r="O41" s="187"/>
    </row>
    <row r="42" spans="7:15" ht="18" customHeight="1">
      <c r="G42" s="19"/>
      <c r="H42" s="19"/>
      <c r="N42" s="187"/>
      <c r="O42" s="187"/>
    </row>
    <row r="43" spans="7:15" ht="18" customHeight="1" hidden="1">
      <c r="G43" s="19"/>
      <c r="H43" s="19"/>
      <c r="N43" s="187"/>
      <c r="O43" s="187"/>
    </row>
    <row r="44" spans="7:15" ht="18.75" hidden="1">
      <c r="G44" s="19"/>
      <c r="H44" s="19"/>
      <c r="N44" s="187"/>
      <c r="O44" s="187"/>
    </row>
    <row r="45" spans="7:15" ht="18.75" hidden="1">
      <c r="G45" s="19"/>
      <c r="H45" s="19"/>
      <c r="N45" s="187"/>
      <c r="O45" s="187"/>
    </row>
    <row r="46" spans="2:15" s="10" customFormat="1" ht="18.75" hidden="1">
      <c r="B46" s="14"/>
      <c r="C46" s="14"/>
      <c r="D46" s="14"/>
      <c r="E46" s="48"/>
      <c r="F46" s="48"/>
      <c r="G46" s="48"/>
      <c r="H46" s="14"/>
      <c r="I46" s="14"/>
      <c r="J46" s="14"/>
      <c r="K46" s="14"/>
      <c r="L46" s="14"/>
      <c r="M46" s="14"/>
      <c r="N46" s="14"/>
      <c r="O46" s="14"/>
    </row>
    <row r="47" spans="2:15" ht="18.75" hidden="1">
      <c r="B47" s="187"/>
      <c r="C47" s="187"/>
      <c r="D47" s="187"/>
      <c r="E47" s="187"/>
      <c r="F47" s="187"/>
      <c r="G47" s="188"/>
      <c r="H47" s="188"/>
      <c r="I47" s="187"/>
      <c r="J47" s="187"/>
      <c r="K47" s="187"/>
      <c r="L47" s="187"/>
      <c r="M47" s="187"/>
      <c r="N47" s="187"/>
      <c r="O47" s="187"/>
    </row>
    <row r="48" spans="2:15" ht="18.75" hidden="1">
      <c r="B48" s="187"/>
      <c r="C48" s="187"/>
      <c r="D48" s="187"/>
      <c r="E48" s="187"/>
      <c r="F48" s="187"/>
      <c r="G48" s="188"/>
      <c r="H48" s="188"/>
      <c r="I48" s="187"/>
      <c r="J48" s="187"/>
      <c r="K48" s="187"/>
      <c r="L48" s="187"/>
      <c r="M48" s="187"/>
      <c r="N48" s="187"/>
      <c r="O48" s="187"/>
    </row>
    <row r="49" spans="2:15" ht="18.75" hidden="1">
      <c r="B49" s="187"/>
      <c r="C49" s="187"/>
      <c r="D49" s="187"/>
      <c r="E49" s="187"/>
      <c r="F49" s="187"/>
      <c r="G49" s="188"/>
      <c r="H49" s="188"/>
      <c r="I49" s="187"/>
      <c r="J49" s="187"/>
      <c r="K49" s="187"/>
      <c r="L49" s="187"/>
      <c r="M49" s="187"/>
      <c r="N49" s="187"/>
      <c r="O49" s="187"/>
    </row>
    <row r="50" spans="2:15" ht="18.75" hidden="1">
      <c r="B50" s="187"/>
      <c r="C50" s="187"/>
      <c r="D50" s="187"/>
      <c r="E50" s="187"/>
      <c r="F50" s="187"/>
      <c r="G50" s="188"/>
      <c r="H50" s="188"/>
      <c r="I50" s="187"/>
      <c r="J50" s="187"/>
      <c r="K50" s="187"/>
      <c r="L50" s="187"/>
      <c r="M50" s="187"/>
      <c r="N50" s="187"/>
      <c r="O50" s="187"/>
    </row>
    <row r="51" ht="18.75">
      <c r="B51" s="187"/>
    </row>
    <row r="54" ht="18.75">
      <c r="B54" s="187"/>
    </row>
  </sheetData>
  <sheetProtection/>
  <mergeCells count="1">
    <mergeCell ref="C7:J7"/>
  </mergeCells>
  <printOptions horizontalCentered="1" verticalCentered="1"/>
  <pageMargins left="0.45" right="0.33" top="0.17" bottom="0.16" header="0.5" footer="0.16"/>
  <pageSetup horizontalDpi="600" verticalDpi="600" orientation="landscape" paperSize="9" scale="88" r:id="rId2"/>
  <drawing r:id="rId1"/>
</worksheet>
</file>

<file path=xl/worksheets/sheet5.xml><?xml version="1.0" encoding="utf-8"?>
<worksheet xmlns="http://schemas.openxmlformats.org/spreadsheetml/2006/main" xmlns:r="http://schemas.openxmlformats.org/officeDocument/2006/relationships">
  <dimension ref="A1:H210"/>
  <sheetViews>
    <sheetView view="pageBreakPreview" zoomScale="85" zoomScaleNormal="90" zoomScaleSheetLayoutView="85" zoomScalePageLayoutView="0" workbookViewId="0" topLeftCell="A1">
      <selection activeCell="F20" sqref="F20"/>
    </sheetView>
  </sheetViews>
  <sheetFormatPr defaultColWidth="9.140625" defaultRowHeight="12.75"/>
  <cols>
    <col min="1" max="1" width="2.140625" style="178" customWidth="1"/>
    <col min="2" max="2" width="3.28125" style="178" customWidth="1"/>
    <col min="3" max="3" width="51.7109375" style="178" customWidth="1"/>
    <col min="4" max="4" width="7.00390625" style="178" customWidth="1"/>
    <col min="5" max="5" width="16.28125" style="178" hidden="1" customWidth="1"/>
    <col min="6" max="6" width="16.00390625" style="215" customWidth="1"/>
    <col min="7" max="7" width="3.421875" style="178" customWidth="1"/>
    <col min="8" max="8" width="17.7109375" style="178" customWidth="1"/>
    <col min="9" max="9" width="10.00390625" style="8" bestFit="1" customWidth="1"/>
    <col min="10" max="16384" width="9.140625" style="8" customWidth="1"/>
  </cols>
  <sheetData>
    <row r="1" spans="1:8" s="9" customFormat="1" ht="42" customHeight="1">
      <c r="A1" s="215"/>
      <c r="B1" s="186"/>
      <c r="C1" s="215"/>
      <c r="D1" s="215"/>
      <c r="E1" s="215"/>
      <c r="F1" s="215"/>
      <c r="G1" s="215"/>
      <c r="H1" s="215"/>
    </row>
    <row r="2" spans="1:8" s="9" customFormat="1" ht="18" customHeight="1">
      <c r="A2" s="215"/>
      <c r="B2" s="117" t="s">
        <v>233</v>
      </c>
      <c r="C2" s="215"/>
      <c r="D2" s="215"/>
      <c r="E2" s="215"/>
      <c r="F2" s="215"/>
      <c r="G2" s="215"/>
      <c r="H2" s="116" t="s">
        <v>106</v>
      </c>
    </row>
    <row r="3" spans="1:8" s="9" customFormat="1" ht="18" customHeight="1">
      <c r="A3" s="215"/>
      <c r="B3" s="121" t="s">
        <v>105</v>
      </c>
      <c r="C3" s="215"/>
      <c r="D3" s="215"/>
      <c r="E3" s="215"/>
      <c r="F3" s="215"/>
      <c r="G3" s="215"/>
      <c r="H3" s="116" t="s">
        <v>278</v>
      </c>
    </row>
    <row r="4" spans="1:8" s="9" customFormat="1" ht="8.25" customHeight="1" thickBot="1">
      <c r="A4" s="215"/>
      <c r="B4" s="121"/>
      <c r="C4" s="215"/>
      <c r="D4" s="215"/>
      <c r="E4" s="215"/>
      <c r="F4" s="215"/>
      <c r="G4" s="215"/>
      <c r="H4" s="432"/>
    </row>
    <row r="5" spans="1:8" s="9" customFormat="1" ht="19.5" thickBot="1">
      <c r="A5" s="215"/>
      <c r="B5" s="237" t="s">
        <v>167</v>
      </c>
      <c r="C5" s="237"/>
      <c r="D5" s="237"/>
      <c r="E5" s="237"/>
      <c r="F5" s="237"/>
      <c r="G5" s="237"/>
      <c r="H5" s="237"/>
    </row>
    <row r="6" spans="1:8" s="9" customFormat="1" ht="12" customHeight="1">
      <c r="A6" s="215"/>
      <c r="B6" s="215" t="s">
        <v>9</v>
      </c>
      <c r="C6" s="215"/>
      <c r="D6" s="215"/>
      <c r="E6" s="215"/>
      <c r="F6" s="215"/>
      <c r="G6" s="215"/>
      <c r="H6" s="215"/>
    </row>
    <row r="7" spans="6:8" ht="18" customHeight="1">
      <c r="F7" s="264" t="s">
        <v>80</v>
      </c>
      <c r="G7" s="265"/>
      <c r="H7" s="433" t="s">
        <v>80</v>
      </c>
    </row>
    <row r="8" spans="6:8" ht="18" customHeight="1">
      <c r="F8" s="264" t="s">
        <v>24</v>
      </c>
      <c r="G8" s="265"/>
      <c r="H8" s="433" t="s">
        <v>24</v>
      </c>
    </row>
    <row r="9" spans="6:8" ht="18" customHeight="1">
      <c r="F9" s="266" t="str">
        <f>'format-pl a'!G10</f>
        <v>31.12.2008</v>
      </c>
      <c r="G9" s="265"/>
      <c r="H9" s="333" t="str">
        <f>'format-pl a'!I10</f>
        <v>31.12.2007</v>
      </c>
    </row>
    <row r="10" spans="6:8" ht="18" customHeight="1">
      <c r="F10" s="264" t="s">
        <v>4</v>
      </c>
      <c r="G10" s="265"/>
      <c r="H10" s="433" t="s">
        <v>4</v>
      </c>
    </row>
    <row r="11" spans="6:8" ht="7.5" customHeight="1">
      <c r="F11" s="334"/>
      <c r="H11" s="434"/>
    </row>
    <row r="12" spans="2:8" ht="18" customHeight="1">
      <c r="B12" s="216" t="s">
        <v>61</v>
      </c>
      <c r="C12" s="217"/>
      <c r="D12" s="218"/>
      <c r="E12" s="219"/>
      <c r="F12" s="335"/>
      <c r="H12" s="305"/>
    </row>
    <row r="13" spans="2:8" ht="18" customHeight="1">
      <c r="B13" s="300" t="s">
        <v>38</v>
      </c>
      <c r="C13" s="301"/>
      <c r="D13" s="218"/>
      <c r="E13" s="219"/>
      <c r="F13" s="214">
        <f>'Income Statement'!G27</f>
        <v>48042000</v>
      </c>
      <c r="G13" s="222"/>
      <c r="H13" s="238">
        <f>'Income Statement'!I27</f>
        <v>37963000</v>
      </c>
    </row>
    <row r="14" spans="2:8" ht="18" customHeight="1">
      <c r="B14" s="220" t="s">
        <v>210</v>
      </c>
      <c r="C14" s="221"/>
      <c r="D14" s="218"/>
      <c r="E14" s="219"/>
      <c r="F14" s="214"/>
      <c r="G14" s="222"/>
      <c r="H14" s="238"/>
    </row>
    <row r="15" spans="2:8" ht="18" customHeight="1">
      <c r="B15" s="220"/>
      <c r="C15" s="220" t="s">
        <v>150</v>
      </c>
      <c r="D15" s="218"/>
      <c r="E15" s="219"/>
      <c r="F15" s="214">
        <f>-'Income Statement'!G16</f>
        <v>39933000</v>
      </c>
      <c r="G15" s="238"/>
      <c r="H15" s="238">
        <f>31328000-49000</f>
        <v>31279000</v>
      </c>
    </row>
    <row r="16" spans="2:8" ht="18" customHeight="1">
      <c r="B16" s="220"/>
      <c r="C16" s="220" t="s">
        <v>65</v>
      </c>
      <c r="D16" s="218"/>
      <c r="E16" s="219"/>
      <c r="F16" s="214">
        <v>19778000</v>
      </c>
      <c r="G16" s="222"/>
      <c r="H16" s="238">
        <v>2775000</v>
      </c>
    </row>
    <row r="17" spans="2:8" ht="18" customHeight="1">
      <c r="B17" s="220"/>
      <c r="C17" s="178" t="s">
        <v>33</v>
      </c>
      <c r="D17" s="8"/>
      <c r="E17" s="8"/>
      <c r="F17" s="214">
        <f>-'Income Statement'!G25</f>
        <v>19734000</v>
      </c>
      <c r="G17" s="308"/>
      <c r="H17" s="307">
        <v>9961000</v>
      </c>
    </row>
    <row r="18" spans="2:8" ht="18" customHeight="1">
      <c r="B18" s="220"/>
      <c r="C18" s="220" t="s">
        <v>301</v>
      </c>
      <c r="D18" s="218"/>
      <c r="E18" s="219"/>
      <c r="F18" s="214">
        <v>1287000</v>
      </c>
      <c r="G18" s="222"/>
      <c r="H18" s="238">
        <v>1101000</v>
      </c>
    </row>
    <row r="19" spans="2:8" ht="18" customHeight="1">
      <c r="B19" s="220"/>
      <c r="C19" s="220" t="s">
        <v>14</v>
      </c>
      <c r="D19" s="218"/>
      <c r="E19" s="219"/>
      <c r="F19" s="214"/>
      <c r="G19" s="222"/>
      <c r="H19" s="238"/>
    </row>
    <row r="20" spans="2:8" ht="18" customHeight="1">
      <c r="B20" s="220"/>
      <c r="C20" s="178" t="s">
        <v>257</v>
      </c>
      <c r="D20" s="218"/>
      <c r="E20" s="219"/>
      <c r="F20" s="306">
        <f>-'Income Statement'!G19</f>
        <v>1090000</v>
      </c>
      <c r="G20" s="238"/>
      <c r="H20" s="238">
        <v>521000</v>
      </c>
    </row>
    <row r="21" spans="2:8" ht="18" customHeight="1">
      <c r="B21" s="220"/>
      <c r="C21" s="220" t="s">
        <v>252</v>
      </c>
      <c r="D21" s="218"/>
      <c r="E21" s="219"/>
      <c r="F21" s="214">
        <v>564000</v>
      </c>
      <c r="G21" s="238"/>
      <c r="H21" s="316">
        <v>0</v>
      </c>
    </row>
    <row r="22" spans="2:8" ht="18" customHeight="1">
      <c r="B22" s="220"/>
      <c r="C22" s="220" t="s">
        <v>300</v>
      </c>
      <c r="D22" s="218"/>
      <c r="E22" s="219"/>
      <c r="F22" s="214">
        <v>29000</v>
      </c>
      <c r="G22" s="238"/>
      <c r="H22" s="316">
        <v>0</v>
      </c>
    </row>
    <row r="23" spans="2:8" ht="18" customHeight="1">
      <c r="B23" s="220"/>
      <c r="C23" s="220" t="s">
        <v>15</v>
      </c>
      <c r="D23" s="218"/>
      <c r="E23" s="219"/>
      <c r="F23" s="214">
        <f>-'Income Statement'!G22</f>
        <v>41000</v>
      </c>
      <c r="G23" s="238"/>
      <c r="H23" s="238">
        <v>49000</v>
      </c>
    </row>
    <row r="24" spans="2:8" ht="18" customHeight="1">
      <c r="B24" s="220"/>
      <c r="C24" s="220" t="s">
        <v>160</v>
      </c>
      <c r="D24" s="218"/>
      <c r="E24" s="219"/>
      <c r="F24" s="214">
        <v>4000</v>
      </c>
      <c r="G24" s="238"/>
      <c r="H24" s="238">
        <v>6000</v>
      </c>
    </row>
    <row r="25" spans="2:8" ht="18" customHeight="1">
      <c r="B25" s="220"/>
      <c r="C25" s="220" t="s">
        <v>11</v>
      </c>
      <c r="D25" s="218"/>
      <c r="E25" s="219"/>
      <c r="F25" s="214">
        <v>-5031000</v>
      </c>
      <c r="G25" s="238"/>
      <c r="H25" s="238">
        <v>-3911000</v>
      </c>
    </row>
    <row r="26" spans="2:8" ht="18" customHeight="1">
      <c r="B26" s="220"/>
      <c r="C26" s="220" t="s">
        <v>280</v>
      </c>
      <c r="D26" s="218"/>
      <c r="E26" s="219"/>
      <c r="F26" s="214">
        <v>-2730000</v>
      </c>
      <c r="G26" s="238"/>
      <c r="H26" s="238">
        <v>-1764000</v>
      </c>
    </row>
    <row r="27" spans="2:8" ht="18" customHeight="1">
      <c r="B27" s="220"/>
      <c r="C27" s="220" t="s">
        <v>175</v>
      </c>
      <c r="D27" s="218"/>
      <c r="E27" s="219"/>
      <c r="F27" s="223">
        <v>0</v>
      </c>
      <c r="G27" s="238"/>
      <c r="H27" s="238">
        <v>-372000</v>
      </c>
    </row>
    <row r="28" spans="2:8" ht="18" customHeight="1">
      <c r="B28" s="220"/>
      <c r="C28" s="220" t="s">
        <v>20</v>
      </c>
      <c r="D28" s="218"/>
      <c r="E28" s="219"/>
      <c r="F28" s="223">
        <v>0</v>
      </c>
      <c r="G28" s="238"/>
      <c r="H28" s="238">
        <v>-5000</v>
      </c>
    </row>
    <row r="29" spans="2:8" ht="9" customHeight="1">
      <c r="B29" s="220"/>
      <c r="C29" s="220"/>
      <c r="D29" s="218"/>
      <c r="E29" s="219"/>
      <c r="F29" s="224"/>
      <c r="G29" s="222"/>
      <c r="H29" s="329"/>
    </row>
    <row r="30" spans="2:8" ht="18" customHeight="1">
      <c r="B30" s="220" t="s">
        <v>128</v>
      </c>
      <c r="C30" s="220"/>
      <c r="D30" s="218"/>
      <c r="E30" s="219"/>
      <c r="F30" s="225">
        <f>SUM(F13:F29)</f>
        <v>122741000</v>
      </c>
      <c r="G30" s="222"/>
      <c r="H30" s="226">
        <f>SUM(H13:H29)</f>
        <v>77603000</v>
      </c>
    </row>
    <row r="31" spans="2:8" ht="18" customHeight="1">
      <c r="B31" s="220"/>
      <c r="C31" s="220"/>
      <c r="D31" s="218"/>
      <c r="E31" s="219"/>
      <c r="F31" s="225"/>
      <c r="G31" s="222"/>
      <c r="H31" s="238"/>
    </row>
    <row r="32" spans="2:8" ht="18" customHeight="1">
      <c r="B32" s="300" t="s">
        <v>281</v>
      </c>
      <c r="C32" s="305"/>
      <c r="D32" s="218"/>
      <c r="E32" s="219"/>
      <c r="F32" s="225"/>
      <c r="G32" s="222"/>
      <c r="H32" s="238"/>
    </row>
    <row r="33" spans="2:8" ht="18" customHeight="1">
      <c r="B33" s="220"/>
      <c r="C33" s="220" t="s">
        <v>178</v>
      </c>
      <c r="D33" s="218"/>
      <c r="E33" s="219"/>
      <c r="F33" s="225">
        <v>-207790000</v>
      </c>
      <c r="G33" s="222"/>
      <c r="H33" s="238">
        <v>-215405000</v>
      </c>
    </row>
    <row r="34" spans="2:8" ht="18" customHeight="1">
      <c r="B34" s="220"/>
      <c r="C34" s="220" t="s">
        <v>59</v>
      </c>
      <c r="D34" s="218"/>
      <c r="E34" s="219"/>
      <c r="F34" s="225">
        <v>-17728000</v>
      </c>
      <c r="G34" s="222"/>
      <c r="H34" s="238">
        <v>-6800000</v>
      </c>
    </row>
    <row r="35" spans="2:8" ht="18" customHeight="1">
      <c r="B35" s="220"/>
      <c r="C35" s="220" t="s">
        <v>174</v>
      </c>
      <c r="D35" s="218"/>
      <c r="E35" s="219"/>
      <c r="F35" s="225">
        <f>8505000-403000</f>
        <v>8102000</v>
      </c>
      <c r="G35" s="222"/>
      <c r="H35" s="238">
        <f>-10312000+104000</f>
        <v>-10208000</v>
      </c>
    </row>
    <row r="36" spans="2:8" ht="9" customHeight="1">
      <c r="B36" s="220"/>
      <c r="C36" s="220"/>
      <c r="D36" s="218"/>
      <c r="E36" s="219"/>
      <c r="F36" s="225"/>
      <c r="G36" s="222"/>
      <c r="H36" s="238"/>
    </row>
    <row r="37" spans="2:8" ht="18" customHeight="1">
      <c r="B37" s="220" t="s">
        <v>299</v>
      </c>
      <c r="C37" s="220"/>
      <c r="D37" s="218"/>
      <c r="E37" s="219"/>
      <c r="F37" s="225"/>
      <c r="G37" s="222"/>
      <c r="H37" s="238"/>
    </row>
    <row r="38" spans="2:8" ht="18" customHeight="1">
      <c r="B38" s="220"/>
      <c r="C38" s="220" t="s">
        <v>158</v>
      </c>
      <c r="D38" s="218"/>
      <c r="E38" s="219"/>
      <c r="F38" s="225">
        <v>-853000</v>
      </c>
      <c r="G38" s="222"/>
      <c r="H38" s="238">
        <f>20613000-104000</f>
        <v>20509000</v>
      </c>
    </row>
    <row r="39" spans="2:8" ht="9" customHeight="1">
      <c r="B39" s="220"/>
      <c r="C39" s="220"/>
      <c r="D39" s="218"/>
      <c r="E39" s="219"/>
      <c r="F39" s="224"/>
      <c r="G39" s="222"/>
      <c r="H39" s="329"/>
    </row>
    <row r="40" spans="2:8" ht="18" customHeight="1">
      <c r="B40" s="220" t="s">
        <v>129</v>
      </c>
      <c r="D40" s="218"/>
      <c r="E40" s="219"/>
      <c r="F40" s="225">
        <f>SUM(F30:F39)</f>
        <v>-95528000</v>
      </c>
      <c r="G40" s="222"/>
      <c r="H40" s="226">
        <f>SUM(H30:H39)</f>
        <v>-134301000</v>
      </c>
    </row>
    <row r="41" spans="2:8" ht="18" customHeight="1">
      <c r="B41" s="220"/>
      <c r="D41" s="218"/>
      <c r="E41" s="219"/>
      <c r="F41" s="225"/>
      <c r="G41" s="222"/>
      <c r="H41" s="226"/>
    </row>
    <row r="42" spans="2:8" ht="18" customHeight="1">
      <c r="B42" s="220" t="s">
        <v>151</v>
      </c>
      <c r="D42" s="218"/>
      <c r="E42" s="219"/>
      <c r="F42" s="225">
        <f>-F15</f>
        <v>-39933000</v>
      </c>
      <c r="G42" s="222"/>
      <c r="H42" s="226">
        <v>-31279000</v>
      </c>
    </row>
    <row r="43" spans="2:8" ht="18" customHeight="1">
      <c r="B43" s="220" t="s">
        <v>117</v>
      </c>
      <c r="D43" s="218"/>
      <c r="E43" s="219"/>
      <c r="F43" s="225">
        <v>-11044000</v>
      </c>
      <c r="G43" s="222"/>
      <c r="H43" s="238">
        <v>-10746000</v>
      </c>
    </row>
    <row r="44" spans="2:8" ht="18" customHeight="1">
      <c r="B44" s="220" t="s">
        <v>179</v>
      </c>
      <c r="D44" s="218"/>
      <c r="E44" s="219"/>
      <c r="F44" s="225">
        <v>2853000</v>
      </c>
      <c r="G44" s="222"/>
      <c r="H44" s="238">
        <v>333000</v>
      </c>
    </row>
    <row r="45" spans="2:8" ht="9" customHeight="1">
      <c r="B45" s="220"/>
      <c r="D45" s="218"/>
      <c r="E45" s="219"/>
      <c r="F45" s="224"/>
      <c r="G45" s="222"/>
      <c r="H45" s="238"/>
    </row>
    <row r="46" spans="2:8" ht="18" customHeight="1">
      <c r="B46" s="220" t="s">
        <v>130</v>
      </c>
      <c r="C46" s="220"/>
      <c r="D46" s="218"/>
      <c r="E46" s="219"/>
      <c r="F46" s="227">
        <f>SUM(F40:F45)</f>
        <v>-143652000</v>
      </c>
      <c r="G46" s="222"/>
      <c r="H46" s="435">
        <f>SUM(H40:H45)</f>
        <v>-175993000</v>
      </c>
    </row>
    <row r="47" spans="2:8" ht="18" customHeight="1">
      <c r="B47" s="220"/>
      <c r="C47" s="220"/>
      <c r="D47" s="218"/>
      <c r="E47" s="219"/>
      <c r="F47" s="225"/>
      <c r="G47" s="222"/>
      <c r="H47" s="226"/>
    </row>
    <row r="48" spans="2:8" ht="18" customHeight="1">
      <c r="B48" s="220"/>
      <c r="C48" s="220"/>
      <c r="D48" s="218"/>
      <c r="E48" s="219"/>
      <c r="F48" s="225"/>
      <c r="G48" s="222"/>
      <c r="H48" s="226"/>
    </row>
    <row r="49" spans="2:8" ht="18" customHeight="1">
      <c r="B49" s="220"/>
      <c r="C49" s="220"/>
      <c r="D49" s="218"/>
      <c r="E49" s="219"/>
      <c r="F49" s="225"/>
      <c r="G49" s="222"/>
      <c r="H49" s="226"/>
    </row>
    <row r="50" spans="2:8" ht="18" customHeight="1">
      <c r="B50" s="220"/>
      <c r="C50" s="220"/>
      <c r="D50" s="218"/>
      <c r="E50" s="219"/>
      <c r="F50" s="225"/>
      <c r="G50" s="222"/>
      <c r="H50" s="226"/>
    </row>
    <row r="51" spans="2:8" ht="9" customHeight="1">
      <c r="B51" s="220"/>
      <c r="C51" s="220"/>
      <c r="D51" s="218"/>
      <c r="E51" s="219"/>
      <c r="F51" s="225"/>
      <c r="G51" s="222"/>
      <c r="H51" s="226"/>
    </row>
    <row r="52" spans="2:8" ht="8.25" customHeight="1" thickBot="1">
      <c r="B52" s="220"/>
      <c r="C52" s="220"/>
      <c r="D52" s="218"/>
      <c r="E52" s="219"/>
      <c r="F52" s="214"/>
      <c r="G52" s="222"/>
      <c r="H52" s="238"/>
    </row>
    <row r="53" spans="1:8" ht="19.5" customHeight="1" thickBot="1">
      <c r="A53" s="215"/>
      <c r="B53" s="237" t="s">
        <v>168</v>
      </c>
      <c r="C53" s="237"/>
      <c r="D53" s="237"/>
      <c r="E53" s="237"/>
      <c r="F53" s="237"/>
      <c r="G53" s="237"/>
      <c r="H53" s="237"/>
    </row>
    <row r="54" spans="1:8" ht="11.25" customHeight="1">
      <c r="A54" s="215"/>
      <c r="B54" s="215" t="s">
        <v>9</v>
      </c>
      <c r="C54" s="215"/>
      <c r="D54" s="215"/>
      <c r="E54" s="215"/>
      <c r="G54" s="215"/>
      <c r="H54" s="215"/>
    </row>
    <row r="55" spans="6:8" ht="18" customHeight="1">
      <c r="F55" s="264" t="s">
        <v>80</v>
      </c>
      <c r="G55" s="265"/>
      <c r="H55" s="433" t="s">
        <v>80</v>
      </c>
    </row>
    <row r="56" spans="6:8" ht="18" customHeight="1">
      <c r="F56" s="264" t="s">
        <v>24</v>
      </c>
      <c r="G56" s="265"/>
      <c r="H56" s="433" t="s">
        <v>24</v>
      </c>
    </row>
    <row r="57" spans="6:8" ht="18" customHeight="1">
      <c r="F57" s="266" t="str">
        <f>F9</f>
        <v>31.12.2008</v>
      </c>
      <c r="G57" s="265"/>
      <c r="H57" s="333" t="str">
        <f>H9</f>
        <v>31.12.2007</v>
      </c>
    </row>
    <row r="58" spans="6:8" ht="18" customHeight="1">
      <c r="F58" s="264" t="s">
        <v>4</v>
      </c>
      <c r="G58" s="265"/>
      <c r="H58" s="433" t="s">
        <v>4</v>
      </c>
    </row>
    <row r="59" spans="2:8" ht="4.5" customHeight="1">
      <c r="B59" s="220"/>
      <c r="C59" s="220"/>
      <c r="D59" s="218"/>
      <c r="E59" s="219"/>
      <c r="F59" s="214"/>
      <c r="G59" s="222"/>
      <c r="H59" s="238"/>
    </row>
    <row r="60" spans="2:8" ht="18" customHeight="1">
      <c r="B60" s="228" t="s">
        <v>16</v>
      </c>
      <c r="C60" s="220"/>
      <c r="D60" s="218"/>
      <c r="E60" s="219"/>
      <c r="F60" s="214"/>
      <c r="G60" s="222"/>
      <c r="H60" s="238"/>
    </row>
    <row r="61" spans="2:8" ht="18" customHeight="1">
      <c r="B61" s="220" t="s">
        <v>12</v>
      </c>
      <c r="D61" s="218"/>
      <c r="E61" s="219"/>
      <c r="F61" s="214">
        <v>5031000</v>
      </c>
      <c r="G61" s="222"/>
      <c r="H61" s="238">
        <v>3911000</v>
      </c>
    </row>
    <row r="62" spans="2:8" ht="18" customHeight="1">
      <c r="B62" s="220" t="s">
        <v>282</v>
      </c>
      <c r="D62" s="218"/>
      <c r="E62" s="219"/>
      <c r="F62" s="225">
        <v>2730000</v>
      </c>
      <c r="G62" s="222"/>
      <c r="H62" s="238">
        <v>1764000</v>
      </c>
    </row>
    <row r="63" spans="2:8" ht="18" customHeight="1">
      <c r="B63" s="220" t="s">
        <v>288</v>
      </c>
      <c r="D63" s="218"/>
      <c r="E63" s="219"/>
      <c r="F63" s="214">
        <v>1170000</v>
      </c>
      <c r="G63" s="222"/>
      <c r="H63" s="449">
        <v>0</v>
      </c>
    </row>
    <row r="64" spans="2:8" ht="18" customHeight="1">
      <c r="B64" s="220" t="s">
        <v>180</v>
      </c>
      <c r="D64" s="218"/>
      <c r="E64" s="219"/>
      <c r="F64" s="223">
        <v>0</v>
      </c>
      <c r="G64" s="222"/>
      <c r="H64" s="238">
        <v>843000</v>
      </c>
    </row>
    <row r="65" spans="2:8" ht="18" customHeight="1">
      <c r="B65" s="220" t="s">
        <v>21</v>
      </c>
      <c r="D65" s="218"/>
      <c r="E65" s="219"/>
      <c r="F65" s="214">
        <v>38000</v>
      </c>
      <c r="G65" s="222"/>
      <c r="H65" s="238">
        <v>145000</v>
      </c>
    </row>
    <row r="66" spans="2:8" ht="18" customHeight="1">
      <c r="B66" s="220" t="s">
        <v>62</v>
      </c>
      <c r="D66" s="218"/>
      <c r="E66" s="219"/>
      <c r="F66" s="214">
        <v>-1465000</v>
      </c>
      <c r="G66" s="222"/>
      <c r="H66" s="238">
        <v>-361000</v>
      </c>
    </row>
    <row r="67" spans="2:8" ht="18" customHeight="1">
      <c r="B67" s="220" t="s">
        <v>263</v>
      </c>
      <c r="D67" s="218"/>
      <c r="E67" s="219"/>
      <c r="F67" s="214">
        <v>-1194000</v>
      </c>
      <c r="G67" s="222"/>
      <c r="H67" s="436">
        <v>0</v>
      </c>
    </row>
    <row r="68" spans="2:8" ht="6" customHeight="1">
      <c r="B68" s="220"/>
      <c r="D68" s="218"/>
      <c r="E68" s="219"/>
      <c r="F68" s="214"/>
      <c r="G68" s="222"/>
      <c r="H68" s="238"/>
    </row>
    <row r="69" spans="2:8" ht="18" customHeight="1">
      <c r="B69" s="220" t="s">
        <v>131</v>
      </c>
      <c r="C69" s="220"/>
      <c r="D69" s="218"/>
      <c r="E69" s="219"/>
      <c r="F69" s="227">
        <f>SUM(F61:F67)</f>
        <v>6310000</v>
      </c>
      <c r="G69" s="222"/>
      <c r="H69" s="227">
        <f>SUM(H61:H67)</f>
        <v>6302000</v>
      </c>
    </row>
    <row r="70" spans="2:8" ht="13.5" customHeight="1">
      <c r="B70" s="220"/>
      <c r="C70" s="220"/>
      <c r="D70" s="218"/>
      <c r="E70" s="219"/>
      <c r="F70" s="225"/>
      <c r="G70" s="238"/>
      <c r="H70" s="226"/>
    </row>
    <row r="71" spans="2:8" ht="18" customHeight="1">
      <c r="B71" s="228" t="s">
        <v>17</v>
      </c>
      <c r="C71" s="220"/>
      <c r="D71" s="218"/>
      <c r="E71" s="219"/>
      <c r="G71" s="238"/>
      <c r="H71" s="238"/>
    </row>
    <row r="72" spans="2:8" ht="18" customHeight="1">
      <c r="B72" s="220" t="s">
        <v>249</v>
      </c>
      <c r="C72" s="220"/>
      <c r="D72" s="218"/>
      <c r="E72" s="219"/>
      <c r="F72" s="214">
        <f>300000000+5957000</f>
        <v>305957000</v>
      </c>
      <c r="G72" s="238"/>
      <c r="H72" s="238">
        <v>135500000</v>
      </c>
    </row>
    <row r="73" spans="2:8" ht="18" customHeight="1">
      <c r="B73" s="220" t="s">
        <v>295</v>
      </c>
      <c r="C73" s="220"/>
      <c r="D73" s="218"/>
      <c r="E73" s="219"/>
      <c r="F73" s="214">
        <v>181000000</v>
      </c>
      <c r="G73" s="238"/>
      <c r="H73" s="238">
        <v>92000000</v>
      </c>
    </row>
    <row r="74" spans="2:8" ht="18" customHeight="1">
      <c r="B74" s="220" t="s">
        <v>63</v>
      </c>
      <c r="C74" s="220"/>
      <c r="D74" s="218"/>
      <c r="E74" s="219"/>
      <c r="F74" s="214">
        <f>9000000+55251000-5957000</f>
        <v>58294000</v>
      </c>
      <c r="G74" s="238"/>
      <c r="H74" s="238">
        <v>100000000</v>
      </c>
    </row>
    <row r="75" spans="2:8" ht="18" customHeight="1">
      <c r="B75" s="220" t="s">
        <v>161</v>
      </c>
      <c r="C75" s="220"/>
      <c r="D75" s="218"/>
      <c r="E75" s="219"/>
      <c r="F75" s="214">
        <v>29408000</v>
      </c>
      <c r="G75" s="238"/>
      <c r="H75" s="316">
        <v>0</v>
      </c>
    </row>
    <row r="76" spans="2:8" ht="18" customHeight="1">
      <c r="B76" s="220" t="s">
        <v>293</v>
      </c>
      <c r="C76" s="220"/>
      <c r="D76" s="218"/>
      <c r="E76" s="219"/>
      <c r="F76" s="214">
        <v>3000000</v>
      </c>
      <c r="G76" s="238"/>
      <c r="H76" s="436">
        <v>0</v>
      </c>
    </row>
    <row r="77" spans="2:8" ht="18" customHeight="1">
      <c r="B77" s="220" t="s">
        <v>254</v>
      </c>
      <c r="C77" s="220"/>
      <c r="D77" s="218"/>
      <c r="E77" s="219"/>
      <c r="F77" s="214">
        <v>-278961000</v>
      </c>
      <c r="G77" s="238"/>
      <c r="H77" s="238">
        <v>-20000000</v>
      </c>
    </row>
    <row r="78" spans="2:8" ht="18" customHeight="1">
      <c r="B78" s="220" t="s">
        <v>291</v>
      </c>
      <c r="C78" s="220"/>
      <c r="D78" s="218"/>
      <c r="E78" s="219"/>
      <c r="F78" s="214">
        <v>-65029000</v>
      </c>
      <c r="G78" s="238"/>
      <c r="H78" s="436">
        <v>0</v>
      </c>
    </row>
    <row r="79" spans="2:8" ht="18" customHeight="1">
      <c r="B79" s="220" t="s">
        <v>64</v>
      </c>
      <c r="C79" s="220"/>
      <c r="D79" s="218"/>
      <c r="E79" s="219"/>
      <c r="F79" s="214">
        <v>-49627000</v>
      </c>
      <c r="G79" s="238"/>
      <c r="H79" s="238">
        <v>-114951000</v>
      </c>
    </row>
    <row r="80" spans="2:8" ht="18" customHeight="1">
      <c r="B80" s="220" t="s">
        <v>296</v>
      </c>
      <c r="C80" s="220"/>
      <c r="D80" s="218"/>
      <c r="E80" s="219"/>
      <c r="F80" s="214">
        <v>-10000000</v>
      </c>
      <c r="G80" s="238"/>
      <c r="H80" s="436">
        <v>0</v>
      </c>
    </row>
    <row r="81" spans="2:8" ht="18" customHeight="1">
      <c r="B81" s="49" t="s">
        <v>283</v>
      </c>
      <c r="C81" s="220"/>
      <c r="D81" s="218"/>
      <c r="E81" s="219"/>
      <c r="F81" s="214">
        <v>-5299000</v>
      </c>
      <c r="G81" s="238"/>
      <c r="H81" s="238">
        <v>-4767000</v>
      </c>
    </row>
    <row r="82" spans="2:8" ht="18" customHeight="1">
      <c r="B82" s="220" t="s">
        <v>292</v>
      </c>
      <c r="C82" s="220"/>
      <c r="D82" s="218"/>
      <c r="E82" s="219"/>
      <c r="F82" s="214">
        <v>-4000000</v>
      </c>
      <c r="G82" s="238"/>
      <c r="H82" s="238">
        <v>-14000000</v>
      </c>
    </row>
    <row r="83" spans="2:8" ht="18" customHeight="1">
      <c r="B83" s="220" t="s">
        <v>248</v>
      </c>
      <c r="C83" s="220"/>
      <c r="D83" s="218"/>
      <c r="E83" s="219"/>
      <c r="F83" s="214">
        <v>-141000</v>
      </c>
      <c r="G83" s="238"/>
      <c r="H83" s="238">
        <v>-118000</v>
      </c>
    </row>
    <row r="84" spans="2:8" ht="18" customHeight="1">
      <c r="B84" s="220" t="s">
        <v>247</v>
      </c>
      <c r="C84" s="220"/>
      <c r="D84" s="218"/>
      <c r="E84" s="219"/>
      <c r="F84" s="214">
        <v>-141000</v>
      </c>
      <c r="G84" s="238"/>
      <c r="H84" s="238">
        <v>-183000</v>
      </c>
    </row>
    <row r="85" spans="2:8" ht="18" customHeight="1">
      <c r="B85" s="220" t="s">
        <v>50</v>
      </c>
      <c r="C85" s="220"/>
      <c r="D85" s="218"/>
      <c r="E85" s="219"/>
      <c r="F85" s="214">
        <v>-104000</v>
      </c>
      <c r="G85" s="238"/>
      <c r="H85" s="316">
        <v>0</v>
      </c>
    </row>
    <row r="86" spans="2:8" ht="18" customHeight="1">
      <c r="B86" s="49" t="s">
        <v>34</v>
      </c>
      <c r="C86" s="220"/>
      <c r="D86" s="218"/>
      <c r="E86" s="219"/>
      <c r="F86" s="214">
        <f>-F23</f>
        <v>-41000</v>
      </c>
      <c r="G86" s="238"/>
      <c r="H86" s="238">
        <v>-49000</v>
      </c>
    </row>
    <row r="87" spans="2:8" ht="6" customHeight="1">
      <c r="B87" s="220"/>
      <c r="C87" s="220"/>
      <c r="D87" s="218"/>
      <c r="E87" s="219"/>
      <c r="F87" s="214"/>
      <c r="G87" s="238"/>
      <c r="H87" s="238"/>
    </row>
    <row r="88" spans="2:8" ht="18" customHeight="1">
      <c r="B88" s="220" t="s">
        <v>132</v>
      </c>
      <c r="C88" s="220"/>
      <c r="D88" s="218"/>
      <c r="E88" s="219"/>
      <c r="F88" s="227">
        <f>SUM(F72:F86)</f>
        <v>164316000</v>
      </c>
      <c r="G88" s="238"/>
      <c r="H88" s="435">
        <f>SUM(H72:H86)</f>
        <v>173432000</v>
      </c>
    </row>
    <row r="89" spans="2:8" ht="9" customHeight="1">
      <c r="B89" s="217"/>
      <c r="C89" s="229"/>
      <c r="D89" s="218"/>
      <c r="E89" s="219"/>
      <c r="F89" s="225"/>
      <c r="G89" s="238"/>
      <c r="H89" s="238"/>
    </row>
    <row r="90" spans="2:8" ht="18" customHeight="1">
      <c r="B90" s="230" t="s">
        <v>118</v>
      </c>
      <c r="C90" s="220"/>
      <c r="D90" s="218"/>
      <c r="E90" s="219"/>
      <c r="F90" s="225">
        <f>+F46+F69+F88</f>
        <v>26974000</v>
      </c>
      <c r="G90" s="238"/>
      <c r="H90" s="226">
        <f>+H46+H69+H88</f>
        <v>3741000</v>
      </c>
    </row>
    <row r="91" spans="2:8" ht="7.5" customHeight="1">
      <c r="B91" s="220" t="s">
        <v>18</v>
      </c>
      <c r="C91" s="220"/>
      <c r="D91" s="218"/>
      <c r="E91" s="219"/>
      <c r="F91" s="214"/>
      <c r="G91" s="238"/>
      <c r="H91" s="238"/>
    </row>
    <row r="92" spans="2:8" ht="18" customHeight="1">
      <c r="B92" s="14" t="s">
        <v>22</v>
      </c>
      <c r="C92" s="220"/>
      <c r="D92" s="218"/>
      <c r="E92" s="219"/>
      <c r="F92" s="225">
        <v>178993000</v>
      </c>
      <c r="G92" s="238"/>
      <c r="H92" s="238">
        <v>167982000</v>
      </c>
    </row>
    <row r="93" spans="2:8" ht="7.5" customHeight="1">
      <c r="B93" s="220" t="s">
        <v>18</v>
      </c>
      <c r="C93" s="220"/>
      <c r="D93" s="218"/>
      <c r="E93" s="219"/>
      <c r="F93" s="214"/>
      <c r="G93" s="238"/>
      <c r="H93" s="238"/>
    </row>
    <row r="94" spans="2:8" ht="18" customHeight="1" thickBot="1">
      <c r="B94" s="14" t="s">
        <v>23</v>
      </c>
      <c r="C94" s="230"/>
      <c r="D94" s="218"/>
      <c r="E94" s="219"/>
      <c r="F94" s="232">
        <f>+F90+F92</f>
        <v>205967000</v>
      </c>
      <c r="G94" s="238"/>
      <c r="H94" s="233">
        <f>+H90+H92</f>
        <v>171723000</v>
      </c>
    </row>
    <row r="95" spans="2:8" ht="14.25" customHeight="1" thickTop="1">
      <c r="B95" s="230"/>
      <c r="C95" s="217"/>
      <c r="D95" s="218"/>
      <c r="E95" s="219"/>
      <c r="F95" s="214"/>
      <c r="G95" s="307"/>
      <c r="H95" s="238"/>
    </row>
    <row r="96" spans="2:8" ht="18.75">
      <c r="B96" s="55" t="s">
        <v>133</v>
      </c>
      <c r="C96" s="217"/>
      <c r="D96" s="218"/>
      <c r="E96" s="219"/>
      <c r="F96" s="214"/>
      <c r="G96" s="307"/>
      <c r="H96" s="238"/>
    </row>
    <row r="97" spans="2:8" ht="18.75">
      <c r="B97" s="55" t="s">
        <v>134</v>
      </c>
      <c r="C97" s="217"/>
      <c r="D97" s="218"/>
      <c r="E97" s="219"/>
      <c r="F97" s="214"/>
      <c r="G97" s="307"/>
      <c r="H97" s="214"/>
    </row>
    <row r="98" spans="2:8" ht="15" customHeight="1">
      <c r="B98" s="55"/>
      <c r="C98" s="217"/>
      <c r="D98" s="218"/>
      <c r="E98" s="219"/>
      <c r="F98" s="214"/>
      <c r="G98" s="307"/>
      <c r="H98" s="238"/>
    </row>
    <row r="99" spans="2:8" ht="18.75">
      <c r="B99" s="234" t="s">
        <v>114</v>
      </c>
      <c r="D99" s="218"/>
      <c r="E99" s="219"/>
      <c r="F99" s="231">
        <f>+BalanceSheet!D28</f>
        <v>199485000</v>
      </c>
      <c r="G99" s="222"/>
      <c r="H99" s="222">
        <v>167211000</v>
      </c>
    </row>
    <row r="100" spans="2:8" ht="18.75">
      <c r="B100" s="234" t="s">
        <v>6</v>
      </c>
      <c r="D100" s="218"/>
      <c r="E100" s="219"/>
      <c r="F100" s="231">
        <f>+BalanceSheet!D29</f>
        <v>6482000</v>
      </c>
      <c r="G100" s="222"/>
      <c r="H100" s="222">
        <v>4512000</v>
      </c>
    </row>
    <row r="101" spans="2:8" ht="6" customHeight="1">
      <c r="B101" s="14"/>
      <c r="D101" s="218"/>
      <c r="E101" s="219"/>
      <c r="F101" s="214"/>
      <c r="G101" s="222"/>
      <c r="H101" s="222"/>
    </row>
    <row r="102" spans="2:8" ht="18" customHeight="1" thickBot="1">
      <c r="B102" s="55"/>
      <c r="F102" s="232">
        <f>SUM(F99:F100)</f>
        <v>205967000</v>
      </c>
      <c r="G102" s="222"/>
      <c r="H102" s="233">
        <f>SUM(H99:H100)</f>
        <v>171723000</v>
      </c>
    </row>
    <row r="103" spans="2:8" ht="12" customHeight="1" thickTop="1">
      <c r="B103" s="55"/>
      <c r="F103" s="235"/>
      <c r="H103" s="169"/>
    </row>
    <row r="104" ht="18" customHeight="1"/>
    <row r="105" ht="18" customHeight="1"/>
    <row r="106" spans="6:8" ht="24" customHeight="1">
      <c r="F106" s="236"/>
      <c r="H106" s="169"/>
    </row>
    <row r="107" ht="18.75">
      <c r="H107" s="169"/>
    </row>
    <row r="108" spans="6:8" ht="18.75">
      <c r="F108" s="392"/>
      <c r="H108" s="169"/>
    </row>
    <row r="109" ht="18.75">
      <c r="H109" s="169"/>
    </row>
    <row r="110" ht="18.75">
      <c r="H110" s="169"/>
    </row>
    <row r="111" ht="18.75">
      <c r="H111" s="169"/>
    </row>
    <row r="112" ht="18.75">
      <c r="H112" s="169"/>
    </row>
    <row r="113" ht="18.75">
      <c r="H113" s="169"/>
    </row>
    <row r="114" ht="18.75">
      <c r="H114" s="169"/>
    </row>
    <row r="115" ht="18.75">
      <c r="H115" s="169"/>
    </row>
    <row r="116" ht="18.75">
      <c r="H116" s="169"/>
    </row>
    <row r="117" ht="18.75">
      <c r="H117" s="169"/>
    </row>
    <row r="118" ht="18.75">
      <c r="H118" s="169"/>
    </row>
    <row r="119" ht="18.75">
      <c r="H119" s="169"/>
    </row>
    <row r="120" ht="18.75">
      <c r="H120" s="169"/>
    </row>
    <row r="121" ht="18.75">
      <c r="H121" s="169"/>
    </row>
    <row r="122" ht="18.75">
      <c r="H122" s="169"/>
    </row>
    <row r="123" ht="18.75">
      <c r="H123" s="169"/>
    </row>
    <row r="124" ht="18.75">
      <c r="H124" s="169"/>
    </row>
    <row r="125" ht="18.75">
      <c r="H125" s="169"/>
    </row>
    <row r="126" ht="18.75">
      <c r="H126" s="169"/>
    </row>
    <row r="127" ht="18.75">
      <c r="H127" s="169"/>
    </row>
    <row r="128" ht="18.75">
      <c r="H128" s="169"/>
    </row>
    <row r="129" ht="18.75">
      <c r="H129" s="169"/>
    </row>
    <row r="130" ht="18.75">
      <c r="H130" s="169"/>
    </row>
    <row r="131" ht="18.75">
      <c r="H131" s="169"/>
    </row>
    <row r="132" ht="18.75">
      <c r="H132" s="169"/>
    </row>
    <row r="133" ht="18.75">
      <c r="H133" s="169"/>
    </row>
    <row r="134" ht="18.75">
      <c r="H134" s="169"/>
    </row>
    <row r="135" ht="18.75">
      <c r="H135" s="169"/>
    </row>
    <row r="136" ht="18.75">
      <c r="H136" s="169"/>
    </row>
    <row r="137" ht="18.75">
      <c r="H137" s="169"/>
    </row>
    <row r="138" ht="18.75">
      <c r="H138" s="169"/>
    </row>
    <row r="139" ht="18.75">
      <c r="H139" s="169"/>
    </row>
    <row r="140" ht="18.75">
      <c r="H140" s="169"/>
    </row>
    <row r="141" ht="18.75">
      <c r="H141" s="169"/>
    </row>
    <row r="142" ht="18.75">
      <c r="H142" s="169"/>
    </row>
    <row r="143" ht="18.75">
      <c r="H143" s="169"/>
    </row>
    <row r="144" ht="18.75">
      <c r="H144" s="169"/>
    </row>
    <row r="145" ht="18.75">
      <c r="H145" s="169"/>
    </row>
    <row r="146" ht="18.75">
      <c r="H146" s="169"/>
    </row>
    <row r="147" ht="18.75">
      <c r="H147" s="169"/>
    </row>
    <row r="148" ht="18.75">
      <c r="H148" s="169"/>
    </row>
    <row r="149" ht="18.75">
      <c r="H149" s="169"/>
    </row>
    <row r="150" ht="18.75">
      <c r="H150" s="169"/>
    </row>
    <row r="151" ht="18.75">
      <c r="H151" s="169"/>
    </row>
    <row r="152" ht="18.75">
      <c r="H152" s="169"/>
    </row>
    <row r="153" ht="18.75">
      <c r="H153" s="169"/>
    </row>
    <row r="154" ht="18.75">
      <c r="H154" s="169"/>
    </row>
    <row r="155" ht="18.75">
      <c r="H155" s="169"/>
    </row>
    <row r="156" ht="18.75">
      <c r="H156" s="169"/>
    </row>
    <row r="157" ht="18.75">
      <c r="H157" s="169"/>
    </row>
    <row r="158" ht="18.75">
      <c r="H158" s="169"/>
    </row>
    <row r="159" ht="18.75">
      <c r="H159" s="169"/>
    </row>
    <row r="160" ht="18.75">
      <c r="H160" s="169"/>
    </row>
    <row r="161" ht="18.75">
      <c r="H161" s="169"/>
    </row>
    <row r="162" ht="18.75">
      <c r="H162" s="169"/>
    </row>
    <row r="163" ht="18.75">
      <c r="H163" s="169"/>
    </row>
    <row r="164" ht="18.75">
      <c r="H164" s="169"/>
    </row>
    <row r="165" ht="18.75">
      <c r="H165" s="169"/>
    </row>
    <row r="166" ht="18.75">
      <c r="H166" s="169"/>
    </row>
    <row r="167" ht="18.75">
      <c r="H167" s="169"/>
    </row>
    <row r="168" ht="18.75">
      <c r="H168" s="169"/>
    </row>
    <row r="169" ht="18.75">
      <c r="H169" s="169"/>
    </row>
    <row r="170" ht="18.75">
      <c r="H170" s="169"/>
    </row>
    <row r="171" ht="18.75">
      <c r="H171" s="169"/>
    </row>
    <row r="172" ht="18.75">
      <c r="H172" s="169"/>
    </row>
    <row r="173" ht="18.75">
      <c r="H173" s="169"/>
    </row>
    <row r="174" ht="18.75">
      <c r="H174" s="169"/>
    </row>
    <row r="175" ht="18.75">
      <c r="H175" s="169"/>
    </row>
    <row r="176" ht="18.75">
      <c r="H176" s="169"/>
    </row>
    <row r="177" ht="18.75">
      <c r="H177" s="169"/>
    </row>
    <row r="178" ht="18.75">
      <c r="H178" s="169"/>
    </row>
    <row r="179" ht="18.75">
      <c r="H179" s="169"/>
    </row>
    <row r="180" ht="18.75">
      <c r="H180" s="169"/>
    </row>
    <row r="181" ht="18.75">
      <c r="H181" s="169"/>
    </row>
    <row r="182" ht="18.75">
      <c r="H182" s="169"/>
    </row>
    <row r="183" ht="18.75">
      <c r="H183" s="169"/>
    </row>
    <row r="184" ht="18.75">
      <c r="H184" s="169"/>
    </row>
    <row r="185" ht="18.75">
      <c r="H185" s="169"/>
    </row>
    <row r="186" ht="18.75">
      <c r="H186" s="169"/>
    </row>
    <row r="187" ht="18.75">
      <c r="H187" s="169"/>
    </row>
    <row r="188" ht="18.75">
      <c r="H188" s="169"/>
    </row>
    <row r="189" ht="18.75">
      <c r="H189" s="169"/>
    </row>
    <row r="190" ht="18.75">
      <c r="H190" s="169"/>
    </row>
    <row r="191" ht="18.75">
      <c r="H191" s="169"/>
    </row>
    <row r="192" ht="18.75">
      <c r="H192" s="169"/>
    </row>
    <row r="193" ht="18.75">
      <c r="H193" s="169"/>
    </row>
    <row r="194" ht="18.75">
      <c r="H194" s="169"/>
    </row>
    <row r="195" ht="18.75">
      <c r="H195" s="169"/>
    </row>
    <row r="196" ht="18.75">
      <c r="H196" s="169"/>
    </row>
    <row r="197" ht="18.75">
      <c r="H197" s="169"/>
    </row>
    <row r="198" ht="18.75">
      <c r="H198" s="169"/>
    </row>
    <row r="199" ht="18.75">
      <c r="H199" s="169"/>
    </row>
    <row r="200" ht="18.75">
      <c r="H200" s="169"/>
    </row>
    <row r="201" ht="18.75">
      <c r="H201" s="169"/>
    </row>
    <row r="202" ht="18.75">
      <c r="H202" s="169"/>
    </row>
    <row r="203" ht="18.75">
      <c r="H203" s="169"/>
    </row>
    <row r="204" ht="18.75">
      <c r="H204" s="169"/>
    </row>
    <row r="205" ht="18.75">
      <c r="H205" s="169"/>
    </row>
    <row r="206" ht="18.75">
      <c r="H206" s="169"/>
    </row>
    <row r="207" ht="18.75">
      <c r="H207" s="169"/>
    </row>
    <row r="208" ht="18.75">
      <c r="H208" s="169"/>
    </row>
    <row r="209" ht="18.75">
      <c r="H209" s="169"/>
    </row>
    <row r="210" ht="18.75">
      <c r="H210" s="169"/>
    </row>
  </sheetData>
  <sheetProtection/>
  <printOptions/>
  <pageMargins left="0.55" right="0.16" top="0.2" bottom="0.2" header="0.5" footer="0.5"/>
  <pageSetup horizontalDpi="600" verticalDpi="600" orientation="portrait" paperSize="9" scale="87" r:id="rId2"/>
  <rowBreaks count="1" manualBreakCount="1">
    <brk id="51"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AC462"/>
  <sheetViews>
    <sheetView tabSelected="1" view="pageBreakPreview" zoomScaleSheetLayoutView="100" zoomScalePageLayoutView="0" workbookViewId="0" topLeftCell="A235">
      <selection activeCell="G245" sqref="G245"/>
    </sheetView>
  </sheetViews>
  <sheetFormatPr defaultColWidth="9.140625" defaultRowHeight="12.75"/>
  <cols>
    <col min="1" max="1" width="4.57421875" style="51" customWidth="1"/>
    <col min="2" max="2" width="20.421875" style="0" customWidth="1"/>
    <col min="3" max="3" width="11.7109375" style="0" customWidth="1"/>
    <col min="4" max="4" width="0.5625" style="0" customWidth="1"/>
    <col min="5" max="5" width="11.140625" style="0" customWidth="1"/>
    <col min="6" max="6" width="0.42578125" style="0" customWidth="1"/>
    <col min="7" max="7" width="14.140625" style="0" customWidth="1"/>
    <col min="8" max="8" width="0.42578125" style="0" customWidth="1"/>
    <col min="9" max="9" width="13.8515625" style="0" customWidth="1"/>
    <col min="10" max="10" width="0.42578125" style="0" customWidth="1"/>
    <col min="11" max="11" width="13.8515625" style="0" customWidth="1"/>
    <col min="12" max="12" width="0.42578125" style="0" customWidth="1"/>
    <col min="13" max="13" width="16.00390625" style="0" customWidth="1"/>
    <col min="14" max="14" width="7.57421875" style="0" customWidth="1"/>
    <col min="15" max="22" width="5.7109375" style="0" customWidth="1"/>
    <col min="23" max="23" width="4.00390625" style="0" customWidth="1"/>
    <col min="24" max="24" width="5.00390625" style="0" customWidth="1"/>
    <col min="25" max="25" width="8.140625" style="0" customWidth="1"/>
  </cols>
  <sheetData>
    <row r="1" spans="1:21" s="13" customFormat="1" ht="41.25" customHeight="1">
      <c r="A1" s="55"/>
      <c r="B1" s="56"/>
      <c r="D1" s="56"/>
      <c r="E1" s="57"/>
      <c r="F1" s="57"/>
      <c r="G1" s="58"/>
      <c r="H1" s="58"/>
      <c r="I1" s="47"/>
      <c r="J1" s="48"/>
      <c r="K1" s="14"/>
      <c r="L1" s="14"/>
      <c r="M1" s="14"/>
      <c r="N1" s="14"/>
      <c r="O1" s="14"/>
      <c r="P1" s="14"/>
      <c r="Q1" s="14"/>
      <c r="R1" s="14"/>
      <c r="S1" s="14"/>
      <c r="T1" s="14"/>
      <c r="U1" s="14"/>
    </row>
    <row r="2" spans="1:20" s="13" customFormat="1" ht="18" customHeight="1">
      <c r="A2" s="117" t="s">
        <v>233</v>
      </c>
      <c r="B2" s="14"/>
      <c r="D2" s="14"/>
      <c r="E2" s="14"/>
      <c r="F2" s="14"/>
      <c r="G2" s="14"/>
      <c r="H2" s="14"/>
      <c r="I2" s="14"/>
      <c r="J2" s="14"/>
      <c r="K2" s="14"/>
      <c r="L2" s="14"/>
      <c r="M2" s="116" t="s">
        <v>106</v>
      </c>
      <c r="N2" s="14"/>
      <c r="O2" s="14"/>
      <c r="P2" s="14"/>
      <c r="Q2" s="14"/>
      <c r="R2" s="14"/>
      <c r="S2" s="14"/>
      <c r="T2" s="14"/>
    </row>
    <row r="3" spans="1:20" s="13" customFormat="1" ht="19.5" customHeight="1">
      <c r="A3" s="121" t="s">
        <v>105</v>
      </c>
      <c r="B3" s="14"/>
      <c r="D3" s="14"/>
      <c r="E3" s="14"/>
      <c r="F3" s="14"/>
      <c r="G3" s="14"/>
      <c r="H3" s="14"/>
      <c r="I3" s="14"/>
      <c r="J3" s="14"/>
      <c r="K3" s="14"/>
      <c r="L3" s="14"/>
      <c r="M3" s="116" t="s">
        <v>278</v>
      </c>
      <c r="N3" s="14"/>
      <c r="O3" s="14"/>
      <c r="P3" s="14"/>
      <c r="Q3" s="14"/>
      <c r="R3" s="14"/>
      <c r="S3" s="14"/>
      <c r="T3" s="14"/>
    </row>
    <row r="4" spans="1:20" s="13" customFormat="1" ht="18" customHeight="1" thickBot="1">
      <c r="A4" s="14"/>
      <c r="B4" s="14"/>
      <c r="D4" s="14"/>
      <c r="E4" s="14"/>
      <c r="F4" s="14"/>
      <c r="G4" s="14"/>
      <c r="H4" s="14"/>
      <c r="I4" s="14"/>
      <c r="J4" s="14"/>
      <c r="K4" s="14"/>
      <c r="L4" s="14"/>
      <c r="M4" s="14"/>
      <c r="N4" s="14"/>
      <c r="O4" s="14"/>
      <c r="P4" s="14"/>
      <c r="Q4" s="14"/>
      <c r="R4" s="14"/>
      <c r="S4" s="14"/>
      <c r="T4" s="14"/>
    </row>
    <row r="5" spans="1:20" s="13" customFormat="1" ht="19.5" customHeight="1" thickBot="1">
      <c r="A5" s="180" t="s">
        <v>119</v>
      </c>
      <c r="B5" s="239"/>
      <c r="C5" s="182"/>
      <c r="D5" s="239"/>
      <c r="E5" s="239"/>
      <c r="F5" s="239"/>
      <c r="G5" s="239"/>
      <c r="H5" s="239"/>
      <c r="I5" s="239"/>
      <c r="J5" s="239"/>
      <c r="K5" s="240"/>
      <c r="L5" s="240"/>
      <c r="M5" s="240"/>
      <c r="N5" s="59"/>
      <c r="O5" s="59"/>
      <c r="P5" s="59"/>
      <c r="Q5" s="59"/>
      <c r="R5" s="56"/>
      <c r="S5" s="14"/>
      <c r="T5" s="14"/>
    </row>
    <row r="6" spans="1:24" s="31" customFormat="1" ht="15.75">
      <c r="A6" s="32"/>
      <c r="B6" s="35"/>
      <c r="C6" s="1"/>
      <c r="D6" s="1"/>
      <c r="E6" s="1"/>
      <c r="F6" s="1"/>
      <c r="G6" s="1"/>
      <c r="H6" s="1"/>
      <c r="I6" s="1"/>
      <c r="J6" s="1"/>
      <c r="K6" s="36"/>
      <c r="L6" s="36"/>
      <c r="M6" s="36"/>
      <c r="N6" s="36"/>
      <c r="O6" s="36"/>
      <c r="P6" s="36"/>
      <c r="Q6" s="36"/>
      <c r="R6" s="1"/>
      <c r="S6" s="33"/>
      <c r="T6" s="33"/>
      <c r="U6" s="34"/>
      <c r="V6" s="34"/>
      <c r="W6" s="34"/>
      <c r="X6" s="34"/>
    </row>
    <row r="7" spans="1:20" s="13" customFormat="1" ht="18" customHeight="1">
      <c r="A7" s="394">
        <v>1</v>
      </c>
      <c r="B7" s="462" t="s">
        <v>66</v>
      </c>
      <c r="C7" s="462"/>
      <c r="D7" s="462"/>
      <c r="E7" s="462"/>
      <c r="F7" s="56"/>
      <c r="G7" s="56"/>
      <c r="H7" s="56"/>
      <c r="I7" s="56"/>
      <c r="J7" s="56"/>
      <c r="K7" s="59"/>
      <c r="L7" s="59"/>
      <c r="M7" s="59"/>
      <c r="N7" s="59"/>
      <c r="O7" s="241"/>
      <c r="P7" s="59"/>
      <c r="Q7" s="59"/>
      <c r="R7" s="56"/>
      <c r="S7" s="14"/>
      <c r="T7" s="14"/>
    </row>
    <row r="8" spans="1:24" s="31" customFormat="1" ht="15.75">
      <c r="A8" s="395"/>
      <c r="B8" s="37"/>
      <c r="C8" s="1"/>
      <c r="D8" s="1"/>
      <c r="E8" s="1"/>
      <c r="F8" s="1"/>
      <c r="G8" s="1"/>
      <c r="H8" s="1"/>
      <c r="I8" s="1"/>
      <c r="J8" s="1"/>
      <c r="K8" s="36"/>
      <c r="L8" s="36"/>
      <c r="M8" s="36"/>
      <c r="N8" s="36"/>
      <c r="O8" s="36"/>
      <c r="P8" s="36"/>
      <c r="Q8" s="36"/>
      <c r="R8" s="1"/>
      <c r="S8" s="33"/>
      <c r="T8" s="33"/>
      <c r="U8" s="34"/>
      <c r="V8" s="34"/>
      <c r="W8" s="34"/>
      <c r="X8" s="34"/>
    </row>
    <row r="9" spans="1:20" s="34" customFormat="1" ht="18" customHeight="1">
      <c r="A9" s="396"/>
      <c r="B9" s="70"/>
      <c r="C9" s="70"/>
      <c r="D9" s="70"/>
      <c r="E9" s="70"/>
      <c r="F9" s="70"/>
      <c r="G9" s="70"/>
      <c r="H9" s="70"/>
      <c r="I9" s="70"/>
      <c r="J9" s="70"/>
      <c r="K9" s="70"/>
      <c r="L9" s="70"/>
      <c r="M9" s="70"/>
      <c r="N9" s="38"/>
      <c r="O9" s="38"/>
      <c r="P9" s="39"/>
      <c r="Q9" s="40"/>
      <c r="R9" s="40"/>
      <c r="S9" s="33"/>
      <c r="T9" s="33"/>
    </row>
    <row r="10" spans="1:20" s="34" customFormat="1" ht="18" customHeight="1">
      <c r="A10" s="396"/>
      <c r="B10" s="70"/>
      <c r="C10" s="70"/>
      <c r="D10" s="70"/>
      <c r="E10" s="70"/>
      <c r="F10" s="70"/>
      <c r="G10" s="70"/>
      <c r="H10" s="70"/>
      <c r="I10" s="70"/>
      <c r="J10" s="70"/>
      <c r="K10" s="70"/>
      <c r="L10" s="70"/>
      <c r="M10" s="70"/>
      <c r="N10" s="38"/>
      <c r="O10" s="38"/>
      <c r="P10" s="39"/>
      <c r="Q10" s="40"/>
      <c r="R10" s="40"/>
      <c r="S10" s="33"/>
      <c r="T10" s="33"/>
    </row>
    <row r="11" spans="1:20" s="34" customFormat="1" ht="18" customHeight="1">
      <c r="A11" s="396"/>
      <c r="B11" s="70"/>
      <c r="C11" s="70"/>
      <c r="D11" s="70"/>
      <c r="E11" s="70"/>
      <c r="F11" s="70"/>
      <c r="G11" s="70"/>
      <c r="H11" s="70"/>
      <c r="I11" s="70"/>
      <c r="J11" s="70"/>
      <c r="K11" s="70"/>
      <c r="L11" s="70"/>
      <c r="M11" s="70"/>
      <c r="N11" s="38"/>
      <c r="O11" s="38"/>
      <c r="P11" s="39"/>
      <c r="Q11" s="40"/>
      <c r="R11" s="40"/>
      <c r="S11" s="33"/>
      <c r="T11" s="33"/>
    </row>
    <row r="12" spans="1:20" s="34" customFormat="1" ht="18" customHeight="1">
      <c r="A12" s="396"/>
      <c r="B12" s="70"/>
      <c r="C12" s="70"/>
      <c r="D12" s="70"/>
      <c r="E12" s="70"/>
      <c r="F12" s="70"/>
      <c r="G12" s="70"/>
      <c r="H12" s="70"/>
      <c r="I12" s="70"/>
      <c r="J12" s="70"/>
      <c r="K12" s="70"/>
      <c r="L12" s="70"/>
      <c r="M12" s="70"/>
      <c r="N12" s="38"/>
      <c r="O12" s="38"/>
      <c r="P12" s="39"/>
      <c r="Q12" s="40"/>
      <c r="R12" s="40"/>
      <c r="S12" s="33"/>
      <c r="T12" s="33"/>
    </row>
    <row r="13" spans="1:20" s="34" customFormat="1" ht="18" customHeight="1">
      <c r="A13" s="396"/>
      <c r="B13" s="70"/>
      <c r="C13" s="70"/>
      <c r="D13" s="70"/>
      <c r="E13" s="70"/>
      <c r="F13" s="70"/>
      <c r="G13" s="70"/>
      <c r="H13" s="70"/>
      <c r="I13" s="70"/>
      <c r="J13" s="70"/>
      <c r="K13" s="70"/>
      <c r="L13" s="70"/>
      <c r="M13" s="70"/>
      <c r="N13" s="38"/>
      <c r="O13" s="38"/>
      <c r="P13" s="39"/>
      <c r="Q13" s="40"/>
      <c r="R13" s="40"/>
      <c r="S13" s="33"/>
      <c r="T13" s="33"/>
    </row>
    <row r="14" spans="1:20" s="34" customFormat="1" ht="18.75">
      <c r="A14" s="396"/>
      <c r="B14" s="70"/>
      <c r="C14" s="70"/>
      <c r="D14" s="70"/>
      <c r="E14" s="70"/>
      <c r="F14" s="70"/>
      <c r="G14" s="70"/>
      <c r="H14" s="70"/>
      <c r="I14" s="70"/>
      <c r="J14" s="70"/>
      <c r="K14" s="70"/>
      <c r="L14" s="70"/>
      <c r="M14" s="70"/>
      <c r="N14" s="38"/>
      <c r="O14" s="38"/>
      <c r="P14" s="39"/>
      <c r="Q14" s="40"/>
      <c r="R14" s="40"/>
      <c r="S14" s="33"/>
      <c r="T14" s="33"/>
    </row>
    <row r="15" spans="1:20" s="34" customFormat="1" ht="18.75">
      <c r="A15" s="396"/>
      <c r="B15" s="70"/>
      <c r="C15" s="70"/>
      <c r="D15" s="70"/>
      <c r="E15" s="70"/>
      <c r="F15" s="70"/>
      <c r="G15" s="70"/>
      <c r="H15" s="70"/>
      <c r="I15" s="70"/>
      <c r="J15" s="70"/>
      <c r="K15" s="70"/>
      <c r="L15" s="70"/>
      <c r="M15" s="70"/>
      <c r="N15" s="38"/>
      <c r="O15" s="38"/>
      <c r="P15" s="39"/>
      <c r="Q15" s="40"/>
      <c r="R15" s="40"/>
      <c r="S15" s="33"/>
      <c r="T15" s="33"/>
    </row>
    <row r="16" spans="1:20" s="34" customFormat="1" ht="18" customHeight="1">
      <c r="A16" s="394">
        <v>2</v>
      </c>
      <c r="B16" s="464" t="s">
        <v>188</v>
      </c>
      <c r="C16" s="464"/>
      <c r="D16" s="464"/>
      <c r="E16" s="464"/>
      <c r="F16" s="464"/>
      <c r="G16" s="464"/>
      <c r="H16" s="464"/>
      <c r="I16" s="464"/>
      <c r="J16" s="464"/>
      <c r="K16" s="464"/>
      <c r="L16" s="70"/>
      <c r="M16" s="70"/>
      <c r="N16" s="38"/>
      <c r="O16" s="38"/>
      <c r="P16" s="39"/>
      <c r="Q16" s="40"/>
      <c r="R16" s="40"/>
      <c r="S16" s="33"/>
      <c r="T16" s="33"/>
    </row>
    <row r="17" spans="1:20" s="34" customFormat="1" ht="18.75">
      <c r="A17" s="396"/>
      <c r="B17" s="70"/>
      <c r="C17" s="70"/>
      <c r="D17" s="70"/>
      <c r="E17" s="70"/>
      <c r="F17" s="70"/>
      <c r="G17" s="70"/>
      <c r="H17" s="70"/>
      <c r="I17" s="70"/>
      <c r="J17" s="70"/>
      <c r="K17" s="70"/>
      <c r="L17" s="70"/>
      <c r="M17" s="70"/>
      <c r="N17" s="38"/>
      <c r="O17" s="38"/>
      <c r="P17" s="39"/>
      <c r="Q17" s="40"/>
      <c r="R17" s="40"/>
      <c r="S17" s="33"/>
      <c r="T17" s="33"/>
    </row>
    <row r="18" spans="1:20" s="34" customFormat="1" ht="18" customHeight="1">
      <c r="A18" s="397"/>
      <c r="B18" s="32"/>
      <c r="C18" s="32"/>
      <c r="D18" s="32"/>
      <c r="E18" s="32"/>
      <c r="F18" s="32"/>
      <c r="G18" s="41"/>
      <c r="H18" s="41"/>
      <c r="I18" s="42"/>
      <c r="J18" s="42"/>
      <c r="K18" s="41"/>
      <c r="L18" s="41"/>
      <c r="M18" s="41"/>
      <c r="N18" s="41"/>
      <c r="O18" s="41"/>
      <c r="P18" s="41"/>
      <c r="Q18" s="41"/>
      <c r="R18" s="42"/>
      <c r="S18" s="33"/>
      <c r="T18" s="33"/>
    </row>
    <row r="19" spans="1:20" s="34" customFormat="1" ht="18" customHeight="1">
      <c r="A19" s="396"/>
      <c r="B19" s="32"/>
      <c r="C19" s="32"/>
      <c r="D19" s="32"/>
      <c r="E19" s="32"/>
      <c r="F19" s="32"/>
      <c r="G19" s="41"/>
      <c r="H19" s="41"/>
      <c r="I19" s="42"/>
      <c r="J19" s="42"/>
      <c r="K19" s="41"/>
      <c r="L19" s="41"/>
      <c r="M19" s="41"/>
      <c r="N19" s="41"/>
      <c r="O19" s="41"/>
      <c r="P19" s="41"/>
      <c r="Q19" s="41"/>
      <c r="R19" s="42"/>
      <c r="S19" s="33"/>
      <c r="T19" s="33"/>
    </row>
    <row r="20" spans="1:20" s="34" customFormat="1" ht="18" customHeight="1">
      <c r="A20" s="396"/>
      <c r="B20" s="32"/>
      <c r="C20" s="32"/>
      <c r="D20" s="32"/>
      <c r="E20" s="32"/>
      <c r="F20" s="32"/>
      <c r="G20" s="41"/>
      <c r="H20" s="41"/>
      <c r="I20" s="42"/>
      <c r="J20" s="42"/>
      <c r="K20" s="41"/>
      <c r="L20" s="41"/>
      <c r="M20" s="41"/>
      <c r="N20" s="41"/>
      <c r="O20" s="41"/>
      <c r="P20" s="41"/>
      <c r="Q20" s="41"/>
      <c r="R20" s="42"/>
      <c r="S20" s="33"/>
      <c r="T20" s="33"/>
    </row>
    <row r="21" spans="1:20" s="34" customFormat="1" ht="18" customHeight="1">
      <c r="A21" s="396"/>
      <c r="B21" s="32"/>
      <c r="C21" s="32"/>
      <c r="D21" s="32"/>
      <c r="E21" s="32"/>
      <c r="F21" s="32"/>
      <c r="G21" s="41"/>
      <c r="H21" s="41"/>
      <c r="I21" s="42"/>
      <c r="J21" s="42"/>
      <c r="K21" s="41"/>
      <c r="L21" s="41"/>
      <c r="M21" s="41"/>
      <c r="N21" s="41"/>
      <c r="O21" s="41"/>
      <c r="P21" s="41"/>
      <c r="Q21" s="41"/>
      <c r="R21" s="42"/>
      <c r="S21" s="33"/>
      <c r="T21" s="33"/>
    </row>
    <row r="22" spans="1:20" s="34" customFormat="1" ht="18" customHeight="1">
      <c r="A22" s="396"/>
      <c r="B22" s="32"/>
      <c r="C22" s="32"/>
      <c r="D22" s="32"/>
      <c r="E22" s="32"/>
      <c r="F22" s="32"/>
      <c r="G22" s="41"/>
      <c r="H22" s="41"/>
      <c r="I22" s="42"/>
      <c r="J22" s="42"/>
      <c r="K22" s="41"/>
      <c r="L22" s="41"/>
      <c r="M22" s="41"/>
      <c r="N22" s="41"/>
      <c r="O22" s="41"/>
      <c r="P22" s="41"/>
      <c r="Q22" s="41"/>
      <c r="R22" s="42"/>
      <c r="S22" s="33"/>
      <c r="T22" s="33"/>
    </row>
    <row r="23" spans="1:20" s="34" customFormat="1" ht="18" customHeight="1">
      <c r="A23" s="396"/>
      <c r="B23" s="49" t="s">
        <v>145</v>
      </c>
      <c r="C23" s="32"/>
      <c r="D23" s="32"/>
      <c r="E23" s="32"/>
      <c r="F23" s="32"/>
      <c r="G23" s="41"/>
      <c r="H23" s="41"/>
      <c r="I23" s="42"/>
      <c r="J23" s="42"/>
      <c r="K23" s="41"/>
      <c r="L23" s="41"/>
      <c r="M23" s="41"/>
      <c r="N23" s="41"/>
      <c r="O23" s="41"/>
      <c r="P23" s="41"/>
      <c r="Q23" s="41"/>
      <c r="R23" s="42"/>
      <c r="S23" s="33"/>
      <c r="T23" s="33"/>
    </row>
    <row r="24" spans="1:20" s="34" customFormat="1" ht="18" customHeight="1">
      <c r="A24" s="396"/>
      <c r="B24" s="49" t="s">
        <v>146</v>
      </c>
      <c r="C24" s="32"/>
      <c r="D24" s="32"/>
      <c r="E24" s="32"/>
      <c r="F24" s="32"/>
      <c r="G24" s="41"/>
      <c r="H24" s="41"/>
      <c r="I24" s="42"/>
      <c r="J24" s="42"/>
      <c r="K24" s="62"/>
      <c r="L24" s="41"/>
      <c r="M24" s="41"/>
      <c r="N24" s="41"/>
      <c r="O24" s="41"/>
      <c r="P24" s="41"/>
      <c r="Q24" s="41"/>
      <c r="R24" s="42"/>
      <c r="S24" s="33"/>
      <c r="T24" s="33"/>
    </row>
    <row r="25" spans="1:20" s="34" customFormat="1" ht="18" customHeight="1">
      <c r="A25" s="396"/>
      <c r="B25" s="49" t="s">
        <v>147</v>
      </c>
      <c r="C25" s="32"/>
      <c r="D25" s="32"/>
      <c r="E25" s="32"/>
      <c r="F25" s="32"/>
      <c r="G25" s="41"/>
      <c r="H25" s="41"/>
      <c r="I25" s="42"/>
      <c r="J25" s="42"/>
      <c r="K25" s="41"/>
      <c r="L25" s="41"/>
      <c r="M25" s="41"/>
      <c r="N25" s="41"/>
      <c r="O25" s="41"/>
      <c r="P25" s="41"/>
      <c r="Q25" s="41"/>
      <c r="R25" s="42"/>
      <c r="S25" s="33"/>
      <c r="T25" s="33"/>
    </row>
    <row r="26" spans="1:20" s="34" customFormat="1" ht="18" customHeight="1">
      <c r="A26" s="396"/>
      <c r="B26" s="469" t="s">
        <v>223</v>
      </c>
      <c r="C26" s="469"/>
      <c r="D26" s="469"/>
      <c r="E26" s="469"/>
      <c r="F26" s="469"/>
      <c r="G26" s="469"/>
      <c r="H26" s="469"/>
      <c r="I26" s="469"/>
      <c r="J26" s="469"/>
      <c r="K26" s="469"/>
      <c r="L26" s="469"/>
      <c r="M26" s="469"/>
      <c r="N26" s="41"/>
      <c r="O26" s="41"/>
      <c r="P26" s="41"/>
      <c r="Q26" s="41"/>
      <c r="R26" s="42"/>
      <c r="S26" s="33"/>
      <c r="T26" s="33"/>
    </row>
    <row r="27" spans="1:20" s="34" customFormat="1" ht="18" customHeight="1">
      <c r="A27" s="396"/>
      <c r="B27" s="49" t="s">
        <v>224</v>
      </c>
      <c r="C27" s="408"/>
      <c r="D27" s="408"/>
      <c r="E27" s="408"/>
      <c r="F27" s="408"/>
      <c r="G27" s="408"/>
      <c r="H27" s="408"/>
      <c r="I27" s="408"/>
      <c r="J27" s="408"/>
      <c r="K27" s="408"/>
      <c r="L27" s="408"/>
      <c r="M27" s="408"/>
      <c r="N27" s="41"/>
      <c r="O27" s="41"/>
      <c r="P27" s="41"/>
      <c r="Q27" s="41"/>
      <c r="R27" s="42"/>
      <c r="S27" s="33"/>
      <c r="T27" s="33"/>
    </row>
    <row r="28" spans="1:20" s="34" customFormat="1" ht="18" customHeight="1">
      <c r="A28" s="396"/>
      <c r="B28" s="49" t="s">
        <v>148</v>
      </c>
      <c r="C28" s="32"/>
      <c r="D28" s="32"/>
      <c r="E28" s="32"/>
      <c r="F28" s="32"/>
      <c r="G28" s="41"/>
      <c r="H28" s="41"/>
      <c r="I28" s="42"/>
      <c r="J28" s="42"/>
      <c r="K28" s="41"/>
      <c r="L28" s="41"/>
      <c r="M28" s="41"/>
      <c r="N28" s="41"/>
      <c r="O28" s="41"/>
      <c r="P28" s="41"/>
      <c r="Q28" s="41"/>
      <c r="R28" s="42"/>
      <c r="S28" s="33"/>
      <c r="T28" s="33"/>
    </row>
    <row r="29" spans="1:20" s="34" customFormat="1" ht="18" customHeight="1">
      <c r="A29" s="396"/>
      <c r="B29" s="49" t="s">
        <v>169</v>
      </c>
      <c r="C29" s="32"/>
      <c r="D29" s="32"/>
      <c r="E29" s="32"/>
      <c r="F29" s="32"/>
      <c r="G29" s="41"/>
      <c r="H29" s="41"/>
      <c r="I29" s="42"/>
      <c r="J29" s="42"/>
      <c r="K29" s="41"/>
      <c r="L29" s="41"/>
      <c r="M29" s="41"/>
      <c r="N29" s="41"/>
      <c r="O29" s="41"/>
      <c r="P29" s="41"/>
      <c r="Q29" s="41"/>
      <c r="R29" s="42"/>
      <c r="S29" s="33"/>
      <c r="T29" s="33"/>
    </row>
    <row r="30" spans="1:20" s="13" customFormat="1" ht="19.5">
      <c r="A30" s="394"/>
      <c r="B30" s="60"/>
      <c r="C30" s="49"/>
      <c r="D30" s="49"/>
      <c r="E30" s="49"/>
      <c r="F30" s="49"/>
      <c r="G30" s="62"/>
      <c r="H30" s="62"/>
      <c r="I30" s="18"/>
      <c r="J30" s="18"/>
      <c r="K30" s="62"/>
      <c r="L30" s="62"/>
      <c r="M30" s="62"/>
      <c r="N30" s="62"/>
      <c r="O30" s="62"/>
      <c r="P30" s="62"/>
      <c r="Q30" s="62"/>
      <c r="R30" s="18"/>
      <c r="S30" s="14"/>
      <c r="T30" s="14"/>
    </row>
    <row r="31" spans="1:20" s="34" customFormat="1" ht="18" customHeight="1">
      <c r="A31" s="396"/>
      <c r="B31" s="32"/>
      <c r="C31" s="32"/>
      <c r="D31" s="32"/>
      <c r="E31" s="32"/>
      <c r="F31" s="32"/>
      <c r="G31" s="41"/>
      <c r="H31" s="41"/>
      <c r="I31" s="42"/>
      <c r="J31" s="42"/>
      <c r="K31" s="41"/>
      <c r="L31" s="41"/>
      <c r="M31" s="41"/>
      <c r="N31" s="41"/>
      <c r="O31" s="41"/>
      <c r="P31" s="41"/>
      <c r="Q31" s="41"/>
      <c r="R31" s="42"/>
      <c r="S31" s="33"/>
      <c r="T31" s="33"/>
    </row>
    <row r="32" spans="1:20" s="34" customFormat="1" ht="18" customHeight="1">
      <c r="A32" s="396"/>
      <c r="B32" s="32"/>
      <c r="C32" s="32"/>
      <c r="D32" s="32"/>
      <c r="E32" s="32"/>
      <c r="F32" s="32"/>
      <c r="G32" s="41"/>
      <c r="H32" s="41"/>
      <c r="I32" s="42"/>
      <c r="J32" s="42"/>
      <c r="K32" s="41"/>
      <c r="L32" s="41"/>
      <c r="M32" s="41"/>
      <c r="N32" s="41"/>
      <c r="O32" s="41"/>
      <c r="P32" s="41"/>
      <c r="Q32" s="41"/>
      <c r="R32" s="42"/>
      <c r="S32" s="33"/>
      <c r="T32" s="33"/>
    </row>
    <row r="33" spans="1:20" s="34" customFormat="1" ht="15.75">
      <c r="A33" s="396"/>
      <c r="B33" s="32"/>
      <c r="C33" s="32"/>
      <c r="D33" s="32"/>
      <c r="E33" s="32"/>
      <c r="F33" s="32"/>
      <c r="G33" s="41"/>
      <c r="H33" s="41"/>
      <c r="I33" s="42"/>
      <c r="J33" s="42"/>
      <c r="K33" s="41"/>
      <c r="L33" s="41"/>
      <c r="M33" s="41"/>
      <c r="N33" s="41"/>
      <c r="O33" s="41"/>
      <c r="P33" s="41"/>
      <c r="Q33" s="41"/>
      <c r="R33" s="42"/>
      <c r="S33" s="33"/>
      <c r="T33" s="33"/>
    </row>
    <row r="34" spans="1:20" s="34" customFormat="1" ht="15.75">
      <c r="A34" s="396"/>
      <c r="B34" s="32"/>
      <c r="C34" s="32"/>
      <c r="D34" s="32"/>
      <c r="E34" s="32"/>
      <c r="F34" s="32"/>
      <c r="G34" s="41"/>
      <c r="H34" s="41"/>
      <c r="I34" s="42"/>
      <c r="J34" s="42"/>
      <c r="K34" s="41"/>
      <c r="L34" s="41"/>
      <c r="M34" s="41"/>
      <c r="N34" s="41"/>
      <c r="O34" s="41"/>
      <c r="P34" s="41"/>
      <c r="Q34" s="41"/>
      <c r="R34" s="42"/>
      <c r="S34" s="33"/>
      <c r="T34" s="33"/>
    </row>
    <row r="35" spans="1:18" s="14" customFormat="1" ht="18" customHeight="1">
      <c r="A35" s="394">
        <v>3</v>
      </c>
      <c r="B35" s="467" t="s">
        <v>222</v>
      </c>
      <c r="C35" s="468"/>
      <c r="D35" s="468"/>
      <c r="E35" s="468"/>
      <c r="F35" s="468"/>
      <c r="G35" s="468"/>
      <c r="H35" s="468"/>
      <c r="I35" s="468"/>
      <c r="J35" s="468"/>
      <c r="K35" s="468"/>
      <c r="L35" s="468"/>
      <c r="M35" s="468"/>
      <c r="N35" s="59"/>
      <c r="O35" s="59"/>
      <c r="P35" s="62"/>
      <c r="Q35" s="62"/>
      <c r="R35" s="18"/>
    </row>
    <row r="36" spans="1:18" s="14" customFormat="1" ht="18" customHeight="1">
      <c r="A36" s="394"/>
      <c r="B36" s="468"/>
      <c r="C36" s="468"/>
      <c r="D36" s="468"/>
      <c r="E36" s="468"/>
      <c r="F36" s="468"/>
      <c r="G36" s="468"/>
      <c r="H36" s="468"/>
      <c r="I36" s="468"/>
      <c r="J36" s="468"/>
      <c r="K36" s="468"/>
      <c r="L36" s="468"/>
      <c r="M36" s="468"/>
      <c r="N36" s="59"/>
      <c r="O36" s="59"/>
      <c r="P36" s="62"/>
      <c r="Q36" s="62"/>
      <c r="R36" s="18"/>
    </row>
    <row r="37" spans="1:18" s="14" customFormat="1" ht="18.75">
      <c r="A37" s="394"/>
      <c r="B37" s="60"/>
      <c r="C37" s="56"/>
      <c r="D37" s="56"/>
      <c r="E37" s="56"/>
      <c r="F37" s="56"/>
      <c r="G37" s="56"/>
      <c r="H37" s="56"/>
      <c r="I37" s="56"/>
      <c r="J37" s="56"/>
      <c r="K37" s="59"/>
      <c r="L37" s="59"/>
      <c r="M37" s="59"/>
      <c r="N37" s="59"/>
      <c r="O37" s="59"/>
      <c r="P37" s="62"/>
      <c r="Q37" s="62"/>
      <c r="R37" s="18"/>
    </row>
    <row r="38" spans="1:18" s="14" customFormat="1" ht="18" customHeight="1">
      <c r="A38" s="398"/>
      <c r="C38" s="49"/>
      <c r="D38" s="49"/>
      <c r="E38" s="49"/>
      <c r="F38" s="49"/>
      <c r="G38" s="62"/>
      <c r="H38" s="62"/>
      <c r="I38" s="18"/>
      <c r="J38" s="18"/>
      <c r="K38" s="62"/>
      <c r="L38" s="62"/>
      <c r="M38" s="62"/>
      <c r="N38" s="62"/>
      <c r="O38" s="62"/>
      <c r="P38" s="62"/>
      <c r="Q38" s="62"/>
      <c r="R38" s="18"/>
    </row>
    <row r="39" spans="1:18" s="14" customFormat="1" ht="18" customHeight="1">
      <c r="A39" s="398"/>
      <c r="B39" s="63"/>
      <c r="C39" s="49"/>
      <c r="D39" s="49"/>
      <c r="E39" s="49"/>
      <c r="F39" s="49"/>
      <c r="G39" s="62"/>
      <c r="H39" s="62"/>
      <c r="I39" s="18"/>
      <c r="J39" s="18"/>
      <c r="K39" s="62"/>
      <c r="L39" s="62"/>
      <c r="M39" s="62"/>
      <c r="N39" s="62"/>
      <c r="O39" s="62"/>
      <c r="P39" s="62"/>
      <c r="Q39" s="62"/>
      <c r="R39" s="18"/>
    </row>
    <row r="40" spans="1:18" s="14" customFormat="1" ht="18.75">
      <c r="A40" s="398"/>
      <c r="B40" s="63"/>
      <c r="C40" s="49"/>
      <c r="D40" s="49"/>
      <c r="E40" s="49"/>
      <c r="F40" s="49"/>
      <c r="G40" s="62"/>
      <c r="H40" s="62"/>
      <c r="I40" s="18"/>
      <c r="J40" s="18"/>
      <c r="K40" s="62"/>
      <c r="L40" s="62"/>
      <c r="M40" s="62"/>
      <c r="N40" s="62"/>
      <c r="O40" s="62"/>
      <c r="P40" s="62"/>
      <c r="Q40" s="62"/>
      <c r="R40" s="18"/>
    </row>
    <row r="41" spans="1:18" s="14" customFormat="1" ht="18.75">
      <c r="A41" s="398"/>
      <c r="B41" s="56"/>
      <c r="C41" s="56"/>
      <c r="D41" s="56"/>
      <c r="E41" s="56"/>
      <c r="F41" s="56"/>
      <c r="G41" s="56"/>
      <c r="H41" s="56"/>
      <c r="I41" s="56"/>
      <c r="J41" s="56"/>
      <c r="K41" s="59"/>
      <c r="L41" s="59"/>
      <c r="M41" s="59"/>
      <c r="N41" s="59"/>
      <c r="O41" s="59"/>
      <c r="P41" s="62"/>
      <c r="Q41" s="62"/>
      <c r="R41" s="18"/>
    </row>
    <row r="42" spans="1:18" s="14" customFormat="1" ht="18" customHeight="1">
      <c r="A42" s="394">
        <v>4</v>
      </c>
      <c r="B42" s="394" t="s">
        <v>135</v>
      </c>
      <c r="C42" s="56"/>
      <c r="D42" s="56"/>
      <c r="E42" s="56"/>
      <c r="F42" s="56"/>
      <c r="G42" s="56"/>
      <c r="H42" s="56"/>
      <c r="I42" s="56"/>
      <c r="J42" s="56"/>
      <c r="K42" s="59"/>
      <c r="L42" s="59"/>
      <c r="M42" s="59"/>
      <c r="N42" s="59"/>
      <c r="O42" s="59"/>
      <c r="P42" s="62"/>
      <c r="Q42" s="62"/>
      <c r="R42" s="18"/>
    </row>
    <row r="43" spans="1:18" s="14" customFormat="1" ht="18.75">
      <c r="A43" s="394"/>
      <c r="B43" s="60"/>
      <c r="C43" s="56"/>
      <c r="D43" s="56"/>
      <c r="E43" s="56"/>
      <c r="F43" s="56"/>
      <c r="G43" s="56"/>
      <c r="H43" s="56"/>
      <c r="I43" s="56"/>
      <c r="J43" s="56"/>
      <c r="K43" s="59"/>
      <c r="L43" s="59"/>
      <c r="M43" s="59"/>
      <c r="N43" s="59"/>
      <c r="O43" s="59"/>
      <c r="P43" s="62"/>
      <c r="Q43" s="62"/>
      <c r="R43" s="18"/>
    </row>
    <row r="44" spans="1:18" s="14" customFormat="1" ht="18.75">
      <c r="A44" s="398"/>
      <c r="B44" s="49"/>
      <c r="C44" s="56"/>
      <c r="D44" s="56"/>
      <c r="E44" s="56"/>
      <c r="F44" s="56"/>
      <c r="G44" s="56"/>
      <c r="H44" s="56"/>
      <c r="I44" s="56"/>
      <c r="J44" s="56"/>
      <c r="K44" s="59"/>
      <c r="L44" s="59"/>
      <c r="M44" s="59"/>
      <c r="N44" s="59"/>
      <c r="O44" s="59"/>
      <c r="P44" s="62"/>
      <c r="Q44" s="62"/>
      <c r="R44" s="18"/>
    </row>
    <row r="45" spans="1:18" s="14" customFormat="1" ht="18.75">
      <c r="A45" s="398"/>
      <c r="B45" s="49"/>
      <c r="C45" s="56"/>
      <c r="D45" s="56"/>
      <c r="E45" s="56"/>
      <c r="F45" s="56"/>
      <c r="G45" s="56"/>
      <c r="H45" s="56"/>
      <c r="I45" s="56"/>
      <c r="J45" s="56"/>
      <c r="K45" s="59"/>
      <c r="L45" s="59"/>
      <c r="M45" s="59"/>
      <c r="N45" s="59"/>
      <c r="O45" s="59"/>
      <c r="P45" s="62"/>
      <c r="Q45" s="62"/>
      <c r="R45" s="18"/>
    </row>
    <row r="46" spans="1:18" s="14" customFormat="1" ht="18.75">
      <c r="A46" s="398"/>
      <c r="B46" s="49"/>
      <c r="C46" s="56"/>
      <c r="D46" s="56"/>
      <c r="E46" s="56"/>
      <c r="F46" s="56"/>
      <c r="G46" s="56"/>
      <c r="H46" s="56"/>
      <c r="I46" s="56"/>
      <c r="J46" s="56"/>
      <c r="K46" s="59"/>
      <c r="L46" s="59"/>
      <c r="M46" s="59"/>
      <c r="N46" s="59"/>
      <c r="O46" s="59"/>
      <c r="P46" s="62"/>
      <c r="Q46" s="62"/>
      <c r="R46" s="18"/>
    </row>
    <row r="47" spans="1:18" s="14" customFormat="1" ht="18" customHeight="1">
      <c r="A47" s="394">
        <v>5</v>
      </c>
      <c r="B47" s="394" t="s">
        <v>67</v>
      </c>
      <c r="C47" s="56"/>
      <c r="D47" s="56"/>
      <c r="E47" s="56"/>
      <c r="F47" s="56"/>
      <c r="G47" s="56"/>
      <c r="H47" s="56"/>
      <c r="I47" s="56"/>
      <c r="J47" s="56"/>
      <c r="K47" s="59"/>
      <c r="L47" s="59"/>
      <c r="M47" s="59"/>
      <c r="N47" s="59"/>
      <c r="O47" s="59"/>
      <c r="P47" s="59"/>
      <c r="Q47" s="59"/>
      <c r="R47" s="56"/>
    </row>
    <row r="48" spans="1:18" s="14" customFormat="1" ht="18.75">
      <c r="A48" s="394"/>
      <c r="B48" s="49"/>
      <c r="F48" s="56"/>
      <c r="G48" s="56"/>
      <c r="H48" s="56"/>
      <c r="I48" s="56"/>
      <c r="J48" s="56"/>
      <c r="K48" s="59"/>
      <c r="L48" s="59"/>
      <c r="M48" s="59"/>
      <c r="N48" s="59"/>
      <c r="O48" s="59"/>
      <c r="P48" s="62"/>
      <c r="Q48" s="62"/>
      <c r="R48" s="18"/>
    </row>
    <row r="49" spans="1:18" s="14" customFormat="1" ht="18" customHeight="1">
      <c r="A49" s="398"/>
      <c r="C49" s="56"/>
      <c r="D49" s="56"/>
      <c r="E49" s="56"/>
      <c r="P49" s="59"/>
      <c r="Q49" s="59"/>
      <c r="R49" s="56"/>
    </row>
    <row r="50" spans="1:18" s="14" customFormat="1" ht="18.75">
      <c r="A50" s="398"/>
      <c r="C50" s="56"/>
      <c r="D50" s="56"/>
      <c r="E50" s="56"/>
      <c r="P50" s="59"/>
      <c r="Q50" s="59"/>
      <c r="R50" s="56"/>
    </row>
    <row r="51" spans="1:18" s="14" customFormat="1" ht="18.75">
      <c r="A51" s="398"/>
      <c r="B51" s="49"/>
      <c r="C51" s="56"/>
      <c r="D51" s="56"/>
      <c r="E51" s="56"/>
      <c r="P51" s="59"/>
      <c r="Q51" s="59"/>
      <c r="R51" s="56"/>
    </row>
    <row r="52" spans="1:18" s="14" customFormat="1" ht="18" customHeight="1">
      <c r="A52" s="394">
        <v>6</v>
      </c>
      <c r="B52" s="394" t="s">
        <v>68</v>
      </c>
      <c r="C52" s="56"/>
      <c r="D52" s="56"/>
      <c r="E52" s="56"/>
      <c r="F52" s="56"/>
      <c r="G52" s="56"/>
      <c r="H52" s="56"/>
      <c r="I52" s="56"/>
      <c r="J52" s="56"/>
      <c r="K52" s="59"/>
      <c r="L52" s="59"/>
      <c r="M52" s="59"/>
      <c r="N52" s="59"/>
      <c r="O52" s="59"/>
      <c r="P52" s="59"/>
      <c r="Q52" s="59"/>
      <c r="R52" s="56"/>
    </row>
    <row r="53" spans="1:18" s="14" customFormat="1" ht="18.75">
      <c r="A53" s="394"/>
      <c r="B53" s="60"/>
      <c r="C53" s="56"/>
      <c r="D53" s="56"/>
      <c r="E53" s="56"/>
      <c r="F53" s="56"/>
      <c r="G53" s="56"/>
      <c r="H53" s="56"/>
      <c r="I53" s="56"/>
      <c r="J53" s="56"/>
      <c r="K53" s="59"/>
      <c r="L53" s="59"/>
      <c r="M53" s="59"/>
      <c r="N53" s="59"/>
      <c r="O53" s="59"/>
      <c r="P53" s="59"/>
      <c r="Q53" s="59"/>
      <c r="R53" s="56"/>
    </row>
    <row r="54" spans="1:18" s="14" customFormat="1" ht="18" customHeight="1">
      <c r="A54" s="394"/>
      <c r="B54" s="60"/>
      <c r="C54" s="56"/>
      <c r="D54" s="56"/>
      <c r="E54" s="56"/>
      <c r="F54" s="56"/>
      <c r="G54" s="56"/>
      <c r="H54" s="56"/>
      <c r="I54" s="56"/>
      <c r="J54" s="56"/>
      <c r="K54" s="59"/>
      <c r="L54" s="59"/>
      <c r="M54" s="59"/>
      <c r="N54" s="59"/>
      <c r="O54" s="59"/>
      <c r="P54" s="59"/>
      <c r="Q54" s="59"/>
      <c r="R54" s="56"/>
    </row>
    <row r="55" spans="1:18" s="14" customFormat="1" ht="18" customHeight="1">
      <c r="A55" s="398"/>
      <c r="P55" s="59"/>
      <c r="Q55" s="59"/>
      <c r="R55" s="56"/>
    </row>
    <row r="56" s="14" customFormat="1" ht="18.75">
      <c r="A56" s="398"/>
    </row>
    <row r="57" spans="1:15" s="14" customFormat="1" ht="18.75">
      <c r="A57" s="394"/>
      <c r="B57" s="56"/>
      <c r="C57" s="56"/>
      <c r="D57" s="56"/>
      <c r="E57" s="56"/>
      <c r="F57" s="56"/>
      <c r="G57" s="56"/>
      <c r="H57" s="56"/>
      <c r="I57" s="56"/>
      <c r="J57" s="56"/>
      <c r="K57" s="59"/>
      <c r="L57" s="59"/>
      <c r="M57" s="59"/>
      <c r="N57" s="59"/>
      <c r="O57" s="59"/>
    </row>
    <row r="58" spans="1:18" s="14" customFormat="1" ht="18" customHeight="1">
      <c r="A58" s="394">
        <v>7</v>
      </c>
      <c r="B58" s="394" t="s">
        <v>182</v>
      </c>
      <c r="C58" s="65"/>
      <c r="D58" s="49"/>
      <c r="E58" s="49"/>
      <c r="F58" s="49"/>
      <c r="G58" s="62"/>
      <c r="H58" s="62"/>
      <c r="I58" s="18"/>
      <c r="P58" s="59"/>
      <c r="Q58" s="59"/>
      <c r="R58" s="56"/>
    </row>
    <row r="59" spans="1:18" s="14" customFormat="1" ht="18.75">
      <c r="A59" s="394"/>
      <c r="B59" s="64" t="s">
        <v>18</v>
      </c>
      <c r="C59" s="65"/>
      <c r="D59" s="49"/>
      <c r="E59" s="49"/>
      <c r="F59" s="49"/>
      <c r="G59" s="62"/>
      <c r="H59" s="62"/>
      <c r="I59" s="18"/>
      <c r="P59" s="59"/>
      <c r="Q59" s="59"/>
      <c r="R59" s="56"/>
    </row>
    <row r="60" spans="1:18" s="14" customFormat="1" ht="18" customHeight="1">
      <c r="A60" s="399"/>
      <c r="B60" s="48"/>
      <c r="P60" s="59"/>
      <c r="Q60" s="59"/>
      <c r="R60" s="56"/>
    </row>
    <row r="61" spans="1:18" s="14" customFormat="1" ht="18" customHeight="1">
      <c r="A61" s="399"/>
      <c r="B61" s="48"/>
      <c r="P61" s="59"/>
      <c r="Q61" s="59"/>
      <c r="R61" s="56"/>
    </row>
    <row r="62" spans="1:18" s="14" customFormat="1" ht="18" customHeight="1">
      <c r="A62" s="399"/>
      <c r="P62" s="59"/>
      <c r="Q62" s="59"/>
      <c r="R62" s="56"/>
    </row>
    <row r="63" spans="1:18" s="14" customFormat="1" ht="18" customHeight="1">
      <c r="A63" s="399"/>
      <c r="B63" s="48" t="s">
        <v>94</v>
      </c>
      <c r="I63" s="102"/>
      <c r="M63" s="102"/>
      <c r="O63" s="104"/>
      <c r="P63" s="59"/>
      <c r="Q63" s="59"/>
      <c r="R63" s="56"/>
    </row>
    <row r="64" spans="1:18" s="14" customFormat="1" ht="18" customHeight="1">
      <c r="A64" s="399"/>
      <c r="B64" s="48"/>
      <c r="I64" s="102"/>
      <c r="M64" s="102"/>
      <c r="O64" s="104"/>
      <c r="P64" s="59"/>
      <c r="Q64" s="59"/>
      <c r="R64" s="56"/>
    </row>
    <row r="65" spans="1:18" s="14" customFormat="1" ht="18" customHeight="1">
      <c r="A65" s="399"/>
      <c r="B65" s="48"/>
      <c r="I65" s="102"/>
      <c r="M65" s="102"/>
      <c r="O65" s="104"/>
      <c r="P65" s="59"/>
      <c r="Q65" s="59"/>
      <c r="R65" s="56"/>
    </row>
    <row r="66" spans="1:18" s="14" customFormat="1" ht="18" customHeight="1">
      <c r="A66" s="399"/>
      <c r="B66" s="48"/>
      <c r="I66" s="146" t="s">
        <v>79</v>
      </c>
      <c r="J66" s="55"/>
      <c r="K66" s="55"/>
      <c r="L66" s="55"/>
      <c r="M66" s="146" t="s">
        <v>80</v>
      </c>
      <c r="O66" s="104"/>
      <c r="P66" s="59"/>
      <c r="Q66" s="59"/>
      <c r="R66" s="56"/>
    </row>
    <row r="67" spans="1:18" s="14" customFormat="1" ht="18" customHeight="1">
      <c r="A67" s="399"/>
      <c r="B67" s="48"/>
      <c r="I67" s="146" t="s">
        <v>24</v>
      </c>
      <c r="J67" s="276"/>
      <c r="K67" s="465" t="s">
        <v>24</v>
      </c>
      <c r="L67" s="465"/>
      <c r="M67" s="465"/>
      <c r="O67" s="104"/>
      <c r="P67" s="59"/>
      <c r="Q67" s="59"/>
      <c r="R67" s="56"/>
    </row>
    <row r="68" spans="1:18" s="14" customFormat="1" ht="18" customHeight="1">
      <c r="A68" s="399"/>
      <c r="B68" s="48"/>
      <c r="I68" s="146" t="s">
        <v>4</v>
      </c>
      <c r="J68" s="55"/>
      <c r="K68" s="55"/>
      <c r="L68" s="55"/>
      <c r="M68" s="146" t="s">
        <v>4</v>
      </c>
      <c r="O68" s="104"/>
      <c r="P68" s="59"/>
      <c r="Q68" s="59"/>
      <c r="R68" s="56"/>
    </row>
    <row r="69" spans="1:18" s="14" customFormat="1" ht="18" customHeight="1">
      <c r="A69" s="399"/>
      <c r="B69" s="48"/>
      <c r="I69" s="146"/>
      <c r="J69" s="55"/>
      <c r="K69" s="55"/>
      <c r="L69" s="55"/>
      <c r="M69" s="146"/>
      <c r="O69" s="104"/>
      <c r="P69" s="59"/>
      <c r="Q69" s="59"/>
      <c r="R69" s="56"/>
    </row>
    <row r="70" spans="1:18" s="14" customFormat="1" ht="18" customHeight="1">
      <c r="A70" s="399"/>
      <c r="B70" s="48" t="s">
        <v>276</v>
      </c>
      <c r="I70" s="427">
        <v>89000</v>
      </c>
      <c r="J70" s="428"/>
      <c r="K70" s="428"/>
      <c r="L70" s="428"/>
      <c r="M70" s="427">
        <v>181000</v>
      </c>
      <c r="O70" s="104"/>
      <c r="P70" s="59"/>
      <c r="Q70" s="59"/>
      <c r="R70" s="56"/>
    </row>
    <row r="71" spans="1:18" s="14" customFormat="1" ht="18" customHeight="1" thickBot="1">
      <c r="A71" s="399"/>
      <c r="B71" s="48" t="s">
        <v>277</v>
      </c>
      <c r="I71" s="437">
        <v>-10000</v>
      </c>
      <c r="J71" s="438"/>
      <c r="K71" s="438"/>
      <c r="L71" s="438"/>
      <c r="M71" s="437">
        <v>-10000</v>
      </c>
      <c r="O71" s="104"/>
      <c r="P71" s="59"/>
      <c r="Q71" s="59"/>
      <c r="R71" s="56"/>
    </row>
    <row r="72" spans="1:18" s="14" customFormat="1" ht="18" customHeight="1" thickTop="1">
      <c r="A72" s="399"/>
      <c r="B72" s="48"/>
      <c r="I72" s="146"/>
      <c r="J72" s="55"/>
      <c r="K72" s="55"/>
      <c r="L72" s="55"/>
      <c r="M72" s="146"/>
      <c r="O72" s="104"/>
      <c r="P72" s="59"/>
      <c r="Q72" s="59"/>
      <c r="R72" s="56"/>
    </row>
    <row r="73" spans="1:18" s="14" customFormat="1" ht="18" customHeight="1">
      <c r="A73" s="399"/>
      <c r="B73" s="48"/>
      <c r="I73" s="146"/>
      <c r="J73" s="55"/>
      <c r="K73" s="55"/>
      <c r="L73" s="55"/>
      <c r="M73" s="146"/>
      <c r="O73" s="104"/>
      <c r="P73" s="59"/>
      <c r="Q73" s="59"/>
      <c r="R73" s="56"/>
    </row>
    <row r="74" spans="1:18" s="14" customFormat="1" ht="18" customHeight="1">
      <c r="A74" s="399"/>
      <c r="B74" s="48"/>
      <c r="I74" s="146"/>
      <c r="J74" s="55"/>
      <c r="K74" s="55"/>
      <c r="L74" s="55"/>
      <c r="M74" s="146"/>
      <c r="O74" s="104"/>
      <c r="P74" s="59"/>
      <c r="Q74" s="59"/>
      <c r="R74" s="56"/>
    </row>
    <row r="75" spans="1:18" s="14" customFormat="1" ht="18" customHeight="1">
      <c r="A75" s="399"/>
      <c r="B75" s="48"/>
      <c r="I75" s="146"/>
      <c r="J75" s="55"/>
      <c r="K75" s="55"/>
      <c r="L75" s="55"/>
      <c r="M75" s="146"/>
      <c r="O75" s="104"/>
      <c r="P75" s="59"/>
      <c r="Q75" s="59"/>
      <c r="R75" s="56"/>
    </row>
    <row r="76" spans="1:18" s="14" customFormat="1" ht="18" customHeight="1">
      <c r="A76" s="399"/>
      <c r="B76" s="14" t="s">
        <v>96</v>
      </c>
      <c r="P76" s="59"/>
      <c r="Q76" s="59"/>
      <c r="R76" s="56"/>
    </row>
    <row r="77" spans="1:18" s="14" customFormat="1" ht="18" customHeight="1">
      <c r="A77" s="399"/>
      <c r="P77" s="59"/>
      <c r="Q77" s="59"/>
      <c r="R77" s="56"/>
    </row>
    <row r="78" spans="1:18" s="14" customFormat="1" ht="18.75">
      <c r="A78" s="399"/>
      <c r="P78" s="59"/>
      <c r="Q78" s="59"/>
      <c r="R78" s="56"/>
    </row>
    <row r="79" spans="1:18" s="14" customFormat="1" ht="18" customHeight="1">
      <c r="A79" s="399"/>
      <c r="G79" s="102"/>
      <c r="H79" s="102"/>
      <c r="I79" s="146" t="s">
        <v>79</v>
      </c>
      <c r="J79" s="55"/>
      <c r="K79" s="55"/>
      <c r="L79" s="55"/>
      <c r="M79" s="146" t="s">
        <v>80</v>
      </c>
      <c r="O79" s="104"/>
      <c r="P79" s="291"/>
      <c r="Q79" s="59"/>
      <c r="R79" s="56"/>
    </row>
    <row r="80" spans="1:18" s="14" customFormat="1" ht="18" customHeight="1">
      <c r="A80" s="399"/>
      <c r="B80" s="61"/>
      <c r="C80" s="61"/>
      <c r="D80" s="61"/>
      <c r="E80" s="61"/>
      <c r="F80" s="61"/>
      <c r="H80" s="70"/>
      <c r="I80" s="146" t="s">
        <v>24</v>
      </c>
      <c r="J80" s="276"/>
      <c r="K80" s="465" t="s">
        <v>24</v>
      </c>
      <c r="L80" s="465"/>
      <c r="M80" s="465"/>
      <c r="N80" s="61"/>
      <c r="O80" s="66"/>
      <c r="P80" s="291"/>
      <c r="Q80" s="59"/>
      <c r="R80" s="56"/>
    </row>
    <row r="81" spans="1:16" s="14" customFormat="1" ht="18" customHeight="1">
      <c r="A81" s="399"/>
      <c r="B81" s="48"/>
      <c r="G81" s="102"/>
      <c r="H81" s="102"/>
      <c r="I81" s="146" t="s">
        <v>4</v>
      </c>
      <c r="J81" s="55"/>
      <c r="K81" s="55"/>
      <c r="L81" s="55"/>
      <c r="M81" s="146" t="s">
        <v>4</v>
      </c>
      <c r="O81" s="104"/>
      <c r="P81" s="104"/>
    </row>
    <row r="82" spans="1:16" s="14" customFormat="1" ht="12.75" customHeight="1">
      <c r="A82" s="399"/>
      <c r="B82" s="48"/>
      <c r="I82" s="102"/>
      <c r="M82" s="102"/>
      <c r="O82" s="104"/>
      <c r="P82" s="104"/>
    </row>
    <row r="83" spans="1:16" s="14" customFormat="1" ht="18.75" customHeight="1">
      <c r="A83" s="399"/>
      <c r="B83" s="48" t="s">
        <v>273</v>
      </c>
      <c r="I83" s="446">
        <v>3000</v>
      </c>
      <c r="J83" s="447"/>
      <c r="K83" s="447"/>
      <c r="L83" s="447"/>
      <c r="M83" s="446">
        <v>3000</v>
      </c>
      <c r="O83" s="104"/>
      <c r="P83" s="104"/>
    </row>
    <row r="84" spans="1:16" s="14" customFormat="1" ht="17.25" customHeight="1">
      <c r="A84" s="399"/>
      <c r="B84" s="48" t="s">
        <v>155</v>
      </c>
      <c r="I84" s="446">
        <v>-2000</v>
      </c>
      <c r="J84" s="447"/>
      <c r="K84" s="447"/>
      <c r="L84" s="447"/>
      <c r="M84" s="446">
        <v>-4000</v>
      </c>
      <c r="O84" s="104"/>
      <c r="P84" s="104"/>
    </row>
    <row r="85" spans="1:16" s="14" customFormat="1" ht="18" customHeight="1" thickBot="1">
      <c r="A85" s="399"/>
      <c r="B85" s="48" t="s">
        <v>284</v>
      </c>
      <c r="I85" s="442">
        <v>-10000</v>
      </c>
      <c r="J85" s="443"/>
      <c r="K85" s="443"/>
      <c r="L85" s="443"/>
      <c r="M85" s="444">
        <v>-10000</v>
      </c>
      <c r="O85" s="104"/>
      <c r="P85" s="104"/>
    </row>
    <row r="86" spans="1:16" s="14" customFormat="1" ht="18" customHeight="1" thickTop="1">
      <c r="A86" s="399"/>
      <c r="B86" s="48"/>
      <c r="I86" s="439"/>
      <c r="J86" s="440"/>
      <c r="K86" s="440"/>
      <c r="L86" s="440"/>
      <c r="M86" s="441"/>
      <c r="O86" s="104"/>
      <c r="P86" s="104"/>
    </row>
    <row r="87" spans="1:16" s="14" customFormat="1" ht="18" customHeight="1">
      <c r="A87" s="394">
        <v>7</v>
      </c>
      <c r="B87" s="394" t="s">
        <v>189</v>
      </c>
      <c r="I87" s="439"/>
      <c r="J87" s="440"/>
      <c r="K87" s="440"/>
      <c r="L87" s="440"/>
      <c r="M87" s="441"/>
      <c r="O87" s="104"/>
      <c r="P87" s="104"/>
    </row>
    <row r="88" spans="1:16" s="14" customFormat="1" ht="18" customHeight="1">
      <c r="A88" s="399"/>
      <c r="I88" s="439"/>
      <c r="J88" s="440"/>
      <c r="K88" s="440"/>
      <c r="L88" s="440"/>
      <c r="M88" s="441"/>
      <c r="O88" s="104"/>
      <c r="P88" s="104"/>
    </row>
    <row r="89" spans="1:16" s="14" customFormat="1" ht="18" customHeight="1">
      <c r="A89" s="399"/>
      <c r="B89" s="14" t="s">
        <v>97</v>
      </c>
      <c r="I89" s="439"/>
      <c r="J89" s="440"/>
      <c r="K89" s="440"/>
      <c r="L89" s="440"/>
      <c r="M89" s="441"/>
      <c r="O89" s="104"/>
      <c r="P89" s="104"/>
    </row>
    <row r="90" spans="1:16" s="14" customFormat="1" ht="18" customHeight="1">
      <c r="A90" s="399"/>
      <c r="B90" s="48"/>
      <c r="I90" s="439"/>
      <c r="J90" s="440"/>
      <c r="K90" s="440"/>
      <c r="L90" s="440"/>
      <c r="M90" s="441"/>
      <c r="O90" s="104"/>
      <c r="P90" s="104"/>
    </row>
    <row r="91" spans="1:16" s="14" customFormat="1" ht="18" customHeight="1">
      <c r="A91" s="399"/>
      <c r="B91" s="48"/>
      <c r="I91" s="439"/>
      <c r="J91" s="440"/>
      <c r="K91" s="440"/>
      <c r="L91" s="440"/>
      <c r="M91" s="441"/>
      <c r="O91" s="104"/>
      <c r="P91" s="104"/>
    </row>
    <row r="92" spans="1:16" s="14" customFormat="1" ht="18" customHeight="1">
      <c r="A92" s="399"/>
      <c r="B92" s="48"/>
      <c r="I92" s="146" t="s">
        <v>79</v>
      </c>
      <c r="J92" s="440"/>
      <c r="K92" s="55"/>
      <c r="L92" s="55"/>
      <c r="M92" s="146" t="s">
        <v>80</v>
      </c>
      <c r="O92" s="104"/>
      <c r="P92" s="104"/>
    </row>
    <row r="93" spans="1:16" s="14" customFormat="1" ht="18" customHeight="1">
      <c r="A93" s="399"/>
      <c r="B93" s="48"/>
      <c r="I93" s="146" t="s">
        <v>24</v>
      </c>
      <c r="J93" s="440"/>
      <c r="K93" s="465" t="s">
        <v>24</v>
      </c>
      <c r="L93" s="465"/>
      <c r="M93" s="465"/>
      <c r="O93" s="104"/>
      <c r="P93" s="104"/>
    </row>
    <row r="94" spans="1:16" s="14" customFormat="1" ht="18" customHeight="1">
      <c r="A94" s="399"/>
      <c r="B94" s="48"/>
      <c r="I94" s="146" t="s">
        <v>4</v>
      </c>
      <c r="J94" s="440"/>
      <c r="K94" s="55"/>
      <c r="L94" s="55"/>
      <c r="M94" s="146" t="s">
        <v>4</v>
      </c>
      <c r="O94" s="104"/>
      <c r="P94" s="104"/>
    </row>
    <row r="95" spans="1:16" s="14" customFormat="1" ht="18" customHeight="1">
      <c r="A95" s="398"/>
      <c r="P95" s="104"/>
    </row>
    <row r="96" spans="1:16" s="14" customFormat="1" ht="18" customHeight="1">
      <c r="A96" s="398"/>
      <c r="B96" s="48" t="s">
        <v>285</v>
      </c>
      <c r="I96" s="447">
        <v>-10000</v>
      </c>
      <c r="J96" s="447"/>
      <c r="K96" s="447"/>
      <c r="L96" s="447"/>
      <c r="M96" s="447">
        <v>-10000</v>
      </c>
      <c r="P96" s="104"/>
    </row>
    <row r="97" spans="1:16" s="14" customFormat="1" ht="18" customHeight="1" thickBot="1">
      <c r="A97" s="398"/>
      <c r="B97" s="48" t="s">
        <v>286</v>
      </c>
      <c r="I97" s="442">
        <v>-45000</v>
      </c>
      <c r="J97" s="443"/>
      <c r="K97" s="443"/>
      <c r="L97" s="443"/>
      <c r="M97" s="444">
        <v>-45000</v>
      </c>
      <c r="P97" s="104"/>
    </row>
    <row r="98" spans="1:16" s="14" customFormat="1" ht="18" customHeight="1" thickTop="1">
      <c r="A98" s="398"/>
      <c r="P98" s="104"/>
    </row>
    <row r="99" spans="1:16" s="14" customFormat="1" ht="18" customHeight="1">
      <c r="A99" s="398"/>
      <c r="P99" s="104"/>
    </row>
    <row r="100" spans="1:16" s="14" customFormat="1" ht="18" customHeight="1">
      <c r="A100" s="400">
        <v>8</v>
      </c>
      <c r="B100" s="394" t="s">
        <v>170</v>
      </c>
      <c r="C100" s="56"/>
      <c r="D100" s="56"/>
      <c r="E100" s="56"/>
      <c r="F100" s="56"/>
      <c r="G100" s="56"/>
      <c r="H100" s="56"/>
      <c r="I100" s="56"/>
      <c r="J100" s="56"/>
      <c r="K100" s="59"/>
      <c r="L100" s="59"/>
      <c r="M100" s="59"/>
      <c r="N100" s="59"/>
      <c r="O100" s="291"/>
      <c r="P100" s="104"/>
    </row>
    <row r="101" spans="1:16" s="14" customFormat="1" ht="18" customHeight="1">
      <c r="A101" s="394"/>
      <c r="B101" s="60"/>
      <c r="C101" s="56"/>
      <c r="D101" s="56"/>
      <c r="E101" s="56"/>
      <c r="F101" s="56"/>
      <c r="G101" s="56"/>
      <c r="H101" s="56"/>
      <c r="I101" s="56"/>
      <c r="J101" s="56"/>
      <c r="K101" s="59"/>
      <c r="L101" s="59"/>
      <c r="M101" s="59"/>
      <c r="N101" s="59"/>
      <c r="O101" s="59"/>
      <c r="P101" s="104"/>
    </row>
    <row r="102" spans="1:16" s="14" customFormat="1" ht="18" customHeight="1">
      <c r="A102" s="398"/>
      <c r="B102" s="49"/>
      <c r="C102" s="49"/>
      <c r="D102" s="56"/>
      <c r="E102" s="56"/>
      <c r="F102" s="56"/>
      <c r="G102" s="56"/>
      <c r="H102" s="56"/>
      <c r="I102" s="56"/>
      <c r="J102" s="56"/>
      <c r="K102" s="59"/>
      <c r="L102" s="59"/>
      <c r="M102" s="59"/>
      <c r="N102" s="59"/>
      <c r="O102" s="59"/>
      <c r="P102" s="104"/>
    </row>
    <row r="103" spans="1:16" s="14" customFormat="1" ht="18" customHeight="1">
      <c r="A103" s="398"/>
      <c r="P103" s="104"/>
    </row>
    <row r="104" spans="1:16" s="14" customFormat="1" ht="18" customHeight="1">
      <c r="A104" s="398"/>
      <c r="P104" s="104"/>
    </row>
    <row r="105" spans="1:16" s="14" customFormat="1" ht="10.5" customHeight="1">
      <c r="A105" s="398"/>
      <c r="P105" s="104"/>
    </row>
    <row r="106" spans="1:16" s="14" customFormat="1" ht="18" customHeight="1">
      <c r="A106" s="398"/>
      <c r="P106" s="104"/>
    </row>
    <row r="107" spans="1:16" s="14" customFormat="1" ht="18" customHeight="1">
      <c r="A107" s="398"/>
      <c r="P107" s="104"/>
    </row>
    <row r="108" spans="1:16" s="14" customFormat="1" ht="18" customHeight="1">
      <c r="A108" s="398"/>
      <c r="P108" s="104"/>
    </row>
    <row r="109" spans="1:16" s="14" customFormat="1" ht="18" customHeight="1">
      <c r="A109" s="398"/>
      <c r="P109" s="104"/>
    </row>
    <row r="110" spans="1:16" s="14" customFormat="1" ht="18" customHeight="1">
      <c r="A110" s="398"/>
      <c r="P110" s="104"/>
    </row>
    <row r="111" spans="1:16" s="14" customFormat="1" ht="18" customHeight="1">
      <c r="A111" s="394">
        <v>9</v>
      </c>
      <c r="B111" s="394" t="s">
        <v>171</v>
      </c>
      <c r="C111" s="55"/>
      <c r="D111" s="55"/>
      <c r="E111" s="55"/>
      <c r="F111" s="55"/>
      <c r="G111" s="55"/>
      <c r="H111" s="55"/>
      <c r="I111" s="55"/>
      <c r="J111" s="55"/>
      <c r="K111" s="55"/>
      <c r="L111" s="55"/>
      <c r="M111" s="55"/>
      <c r="N111" s="55"/>
      <c r="O111" s="55"/>
      <c r="P111" s="104"/>
    </row>
    <row r="112" spans="1:16" s="14" customFormat="1" ht="18" customHeight="1">
      <c r="A112" s="398"/>
      <c r="P112" s="104"/>
    </row>
    <row r="113" spans="1:16" s="14" customFormat="1" ht="18" customHeight="1">
      <c r="A113" s="398"/>
      <c r="P113" s="104"/>
    </row>
    <row r="114" spans="1:16" s="14" customFormat="1" ht="18" customHeight="1">
      <c r="A114" s="398"/>
      <c r="P114" s="104"/>
    </row>
    <row r="115" spans="1:16" s="14" customFormat="1" ht="18" customHeight="1">
      <c r="A115" s="401"/>
      <c r="B115" s="69"/>
      <c r="F115" s="47"/>
      <c r="G115" s="410" t="s">
        <v>84</v>
      </c>
      <c r="H115" s="102"/>
      <c r="I115" s="102"/>
      <c r="J115" s="102"/>
      <c r="K115" s="102"/>
      <c r="L115" s="102"/>
      <c r="M115" s="102"/>
      <c r="N115" s="1"/>
      <c r="O115" s="54"/>
      <c r="P115" s="104"/>
    </row>
    <row r="116" spans="1:16" s="14" customFormat="1" ht="18" customHeight="1">
      <c r="A116" s="401"/>
      <c r="B116" s="69"/>
      <c r="C116" s="411"/>
      <c r="D116" s="47"/>
      <c r="E116" s="47"/>
      <c r="F116" s="47"/>
      <c r="G116" s="102" t="s">
        <v>85</v>
      </c>
      <c r="H116" s="411"/>
      <c r="I116" s="411"/>
      <c r="J116" s="411"/>
      <c r="K116" s="411"/>
      <c r="L116" s="411"/>
      <c r="M116" s="411"/>
      <c r="N116"/>
      <c r="O116"/>
      <c r="P116" s="104"/>
    </row>
    <row r="117" spans="1:16" s="14" customFormat="1" ht="18" customHeight="1">
      <c r="A117" s="401"/>
      <c r="B117" s="69"/>
      <c r="C117" s="47" t="s">
        <v>81</v>
      </c>
      <c r="D117" s="47"/>
      <c r="E117" s="47"/>
      <c r="F117" s="47"/>
      <c r="G117" s="410" t="s">
        <v>89</v>
      </c>
      <c r="H117" s="146"/>
      <c r="N117" s="53"/>
      <c r="O117" s="1"/>
      <c r="P117" s="104"/>
    </row>
    <row r="118" spans="1:16" s="14" customFormat="1" ht="18" customHeight="1">
      <c r="A118" s="401"/>
      <c r="B118" s="69"/>
      <c r="C118" s="47" t="s">
        <v>82</v>
      </c>
      <c r="D118" s="47"/>
      <c r="E118" s="47" t="s">
        <v>83</v>
      </c>
      <c r="F118" s="47"/>
      <c r="G118" s="410" t="s">
        <v>90</v>
      </c>
      <c r="H118" s="146"/>
      <c r="I118" s="102" t="s">
        <v>86</v>
      </c>
      <c r="J118" s="146"/>
      <c r="K118" s="410" t="s">
        <v>87</v>
      </c>
      <c r="L118" s="146"/>
      <c r="M118" s="410" t="s">
        <v>88</v>
      </c>
      <c r="N118" s="53"/>
      <c r="O118" s="52"/>
      <c r="P118" s="104"/>
    </row>
    <row r="119" spans="1:16" s="14" customFormat="1" ht="18" customHeight="1">
      <c r="A119" s="401"/>
      <c r="B119" s="69"/>
      <c r="C119" s="47" t="s">
        <v>4</v>
      </c>
      <c r="D119" s="47"/>
      <c r="E119" s="47" t="s">
        <v>4</v>
      </c>
      <c r="F119" s="47"/>
      <c r="G119" s="47" t="s">
        <v>4</v>
      </c>
      <c r="H119" s="146"/>
      <c r="I119" s="47" t="s">
        <v>4</v>
      </c>
      <c r="J119" s="146"/>
      <c r="K119" s="47" t="s">
        <v>4</v>
      </c>
      <c r="L119" s="146"/>
      <c r="M119" s="47" t="s">
        <v>4</v>
      </c>
      <c r="N119" s="52"/>
      <c r="O119" s="52"/>
      <c r="P119" s="104"/>
    </row>
    <row r="120" spans="1:16" s="14" customFormat="1" ht="18.75">
      <c r="A120" s="398"/>
      <c r="B120" s="68" t="s">
        <v>5</v>
      </c>
      <c r="C120" s="47"/>
      <c r="D120" s="47"/>
      <c r="E120" s="47"/>
      <c r="F120" s="47"/>
      <c r="G120" s="47"/>
      <c r="H120" s="146"/>
      <c r="I120" s="47"/>
      <c r="J120" s="146"/>
      <c r="K120" s="47"/>
      <c r="L120" s="146"/>
      <c r="M120" s="47"/>
      <c r="N120" s="52"/>
      <c r="O120" s="52"/>
      <c r="P120" s="104"/>
    </row>
    <row r="121" spans="1:16" s="14" customFormat="1" ht="18.75">
      <c r="A121" s="398"/>
      <c r="B121" s="69" t="s">
        <v>152</v>
      </c>
      <c r="C121" s="238">
        <v>150705000</v>
      </c>
      <c r="D121" s="238"/>
      <c r="E121" s="238">
        <v>3785000</v>
      </c>
      <c r="F121" s="238"/>
      <c r="G121" s="238">
        <v>2919000</v>
      </c>
      <c r="H121" s="238"/>
      <c r="I121" s="316">
        <v>0</v>
      </c>
      <c r="J121" s="238"/>
      <c r="K121" s="316">
        <v>0</v>
      </c>
      <c r="L121" s="238"/>
      <c r="M121" s="238">
        <f>SUM(C121:K121)</f>
        <v>157409000</v>
      </c>
      <c r="N121" s="43"/>
      <c r="O121" s="42"/>
      <c r="P121" s="104"/>
    </row>
    <row r="122" spans="1:16" s="14" customFormat="1" ht="18.75">
      <c r="A122" s="398"/>
      <c r="B122" s="69" t="s">
        <v>153</v>
      </c>
      <c r="C122" s="238">
        <v>9776000</v>
      </c>
      <c r="D122" s="238"/>
      <c r="E122" s="316">
        <v>0</v>
      </c>
      <c r="F122" s="238"/>
      <c r="G122" s="238">
        <v>4285000</v>
      </c>
      <c r="H122" s="238"/>
      <c r="I122" s="316">
        <v>0</v>
      </c>
      <c r="J122" s="238"/>
      <c r="K122" s="238">
        <v>-14061000</v>
      </c>
      <c r="L122" s="238"/>
      <c r="M122" s="316">
        <f>SUM(C122:K122)</f>
        <v>0</v>
      </c>
      <c r="N122" s="42"/>
      <c r="O122" s="42"/>
      <c r="P122" s="104"/>
    </row>
    <row r="123" spans="1:16" s="14" customFormat="1" ht="19.5" thickBot="1">
      <c r="A123" s="398"/>
      <c r="B123" s="78" t="s">
        <v>154</v>
      </c>
      <c r="C123" s="233">
        <f>SUM(C121:C122)</f>
        <v>160481000</v>
      </c>
      <c r="D123" s="233"/>
      <c r="E123" s="233">
        <f>SUM(E121:E122)</f>
        <v>3785000</v>
      </c>
      <c r="F123" s="233"/>
      <c r="G123" s="233">
        <f>SUM(G121:G122)</f>
        <v>7204000</v>
      </c>
      <c r="H123" s="233"/>
      <c r="I123" s="412">
        <f>SUM(I121:I122)</f>
        <v>0</v>
      </c>
      <c r="J123" s="233"/>
      <c r="K123" s="233">
        <f>SUM(K121:K122)</f>
        <v>-14061000</v>
      </c>
      <c r="L123" s="233"/>
      <c r="M123" s="233">
        <f>SUM(M121:M122)</f>
        <v>157409000</v>
      </c>
      <c r="N123" s="42"/>
      <c r="O123" s="42"/>
      <c r="P123" s="104"/>
    </row>
    <row r="124" spans="1:16" s="14" customFormat="1" ht="18" customHeight="1" thickTop="1">
      <c r="A124" s="398"/>
      <c r="B124" s="78"/>
      <c r="C124" s="222"/>
      <c r="D124" s="222"/>
      <c r="E124" s="222"/>
      <c r="F124" s="222"/>
      <c r="G124" s="222"/>
      <c r="H124" s="222"/>
      <c r="I124" s="393"/>
      <c r="J124" s="222"/>
      <c r="K124" s="222"/>
      <c r="L124" s="222"/>
      <c r="M124" s="222"/>
      <c r="N124" s="42"/>
      <c r="O124" s="42"/>
      <c r="P124" s="104"/>
    </row>
    <row r="125" spans="1:16" s="14" customFormat="1" ht="18" customHeight="1">
      <c r="A125" s="398"/>
      <c r="B125" s="78"/>
      <c r="C125" s="222"/>
      <c r="D125" s="222"/>
      <c r="E125" s="222"/>
      <c r="F125" s="222"/>
      <c r="G125" s="222"/>
      <c r="H125" s="222"/>
      <c r="I125" s="393"/>
      <c r="J125" s="222"/>
      <c r="K125" s="222"/>
      <c r="L125" s="222"/>
      <c r="M125" s="222"/>
      <c r="N125" s="42"/>
      <c r="O125" s="42"/>
      <c r="P125" s="104"/>
    </row>
    <row r="126" spans="1:16" s="14" customFormat="1" ht="18" customHeight="1">
      <c r="A126" s="394">
        <v>9</v>
      </c>
      <c r="B126" s="394" t="s">
        <v>274</v>
      </c>
      <c r="C126" s="222"/>
      <c r="D126" s="222"/>
      <c r="E126" s="222"/>
      <c r="F126" s="222"/>
      <c r="G126" s="222"/>
      <c r="H126" s="222"/>
      <c r="I126" s="393"/>
      <c r="J126" s="222"/>
      <c r="K126" s="222"/>
      <c r="L126" s="222"/>
      <c r="M126" s="222"/>
      <c r="N126" s="42"/>
      <c r="O126" s="42"/>
      <c r="P126" s="104"/>
    </row>
    <row r="127" spans="1:16" s="14" customFormat="1" ht="18" customHeight="1">
      <c r="A127" s="398"/>
      <c r="B127" s="78"/>
      <c r="C127" s="222"/>
      <c r="D127" s="222"/>
      <c r="E127" s="222"/>
      <c r="F127" s="222"/>
      <c r="G127" s="222"/>
      <c r="H127" s="222"/>
      <c r="I127" s="393"/>
      <c r="J127" s="222"/>
      <c r="K127" s="222"/>
      <c r="L127" s="222"/>
      <c r="M127" s="222"/>
      <c r="N127" s="42"/>
      <c r="O127" s="42"/>
      <c r="P127" s="104"/>
    </row>
    <row r="128" spans="1:16" s="14" customFormat="1" ht="18" customHeight="1">
      <c r="A128" s="398"/>
      <c r="B128" s="78"/>
      <c r="F128" s="47"/>
      <c r="G128" s="410" t="s">
        <v>84</v>
      </c>
      <c r="H128" s="102"/>
      <c r="I128" s="102"/>
      <c r="J128" s="102"/>
      <c r="K128" s="102"/>
      <c r="L128" s="102"/>
      <c r="M128" s="102"/>
      <c r="N128" s="42"/>
      <c r="O128" s="42"/>
      <c r="P128" s="104"/>
    </row>
    <row r="129" spans="1:16" s="14" customFormat="1" ht="18" customHeight="1">
      <c r="A129" s="398"/>
      <c r="B129" s="78"/>
      <c r="C129" s="411"/>
      <c r="D129" s="47"/>
      <c r="E129" s="47"/>
      <c r="F129" s="47"/>
      <c r="G129" s="102" t="s">
        <v>85</v>
      </c>
      <c r="H129" s="411"/>
      <c r="I129" s="411"/>
      <c r="J129" s="411"/>
      <c r="K129" s="411"/>
      <c r="L129" s="411"/>
      <c r="M129" s="411"/>
      <c r="N129" s="42"/>
      <c r="O129" s="42"/>
      <c r="P129" s="104"/>
    </row>
    <row r="130" spans="1:16" s="14" customFormat="1" ht="18" customHeight="1">
      <c r="A130" s="398"/>
      <c r="B130" s="78"/>
      <c r="C130" s="47" t="s">
        <v>81</v>
      </c>
      <c r="D130" s="47"/>
      <c r="E130" s="47"/>
      <c r="F130" s="47"/>
      <c r="G130" s="410" t="s">
        <v>89</v>
      </c>
      <c r="H130" s="146"/>
      <c r="N130" s="42"/>
      <c r="O130" s="42"/>
      <c r="P130" s="104"/>
    </row>
    <row r="131" spans="1:16" s="14" customFormat="1" ht="18" customHeight="1">
      <c r="A131" s="398"/>
      <c r="B131" s="78"/>
      <c r="C131" s="47" t="s">
        <v>82</v>
      </c>
      <c r="D131" s="47"/>
      <c r="E131" s="47" t="s">
        <v>83</v>
      </c>
      <c r="F131" s="47"/>
      <c r="G131" s="410" t="s">
        <v>90</v>
      </c>
      <c r="H131" s="146"/>
      <c r="I131" s="102" t="s">
        <v>86</v>
      </c>
      <c r="J131" s="146"/>
      <c r="K131" s="410" t="s">
        <v>87</v>
      </c>
      <c r="L131" s="146"/>
      <c r="M131" s="410" t="s">
        <v>88</v>
      </c>
      <c r="N131" s="42"/>
      <c r="O131" s="42"/>
      <c r="P131" s="104"/>
    </row>
    <row r="132" spans="1:16" s="14" customFormat="1" ht="18" customHeight="1">
      <c r="A132" s="398"/>
      <c r="B132" s="78"/>
      <c r="C132" s="47" t="s">
        <v>4</v>
      </c>
      <c r="D132" s="47"/>
      <c r="E132" s="47" t="s">
        <v>4</v>
      </c>
      <c r="F132" s="47"/>
      <c r="G132" s="47" t="s">
        <v>4</v>
      </c>
      <c r="H132" s="146"/>
      <c r="I132" s="47" t="s">
        <v>4</v>
      </c>
      <c r="J132" s="146"/>
      <c r="K132" s="47" t="s">
        <v>4</v>
      </c>
      <c r="L132" s="146"/>
      <c r="M132" s="47" t="s">
        <v>4</v>
      </c>
      <c r="N132" s="42"/>
      <c r="O132" s="42"/>
      <c r="P132" s="104"/>
    </row>
    <row r="133" spans="1:16" s="14" customFormat="1" ht="18" customHeight="1">
      <c r="A133" s="398"/>
      <c r="B133" s="78"/>
      <c r="C133" s="222"/>
      <c r="D133" s="222"/>
      <c r="E133" s="222"/>
      <c r="F133" s="222"/>
      <c r="G133" s="222"/>
      <c r="H133" s="222"/>
      <c r="I133" s="393"/>
      <c r="J133" s="222"/>
      <c r="K133" s="222"/>
      <c r="L133" s="222"/>
      <c r="M133" s="222"/>
      <c r="N133" s="42"/>
      <c r="O133" s="42"/>
      <c r="P133" s="104"/>
    </row>
    <row r="134" spans="1:16" s="14" customFormat="1" ht="18.75">
      <c r="A134" s="398"/>
      <c r="B134" s="338" t="s">
        <v>77</v>
      </c>
      <c r="C134" s="169"/>
      <c r="D134" s="169"/>
      <c r="E134" s="169"/>
      <c r="F134" s="169"/>
      <c r="G134" s="169"/>
      <c r="H134" s="169"/>
      <c r="I134" s="169"/>
      <c r="J134" s="169"/>
      <c r="K134" s="169"/>
      <c r="L134" s="169"/>
      <c r="M134" s="169"/>
      <c r="N134" s="42"/>
      <c r="O134" s="42"/>
      <c r="P134" s="104"/>
    </row>
    <row r="135" spans="1:16" s="14" customFormat="1" ht="18.75">
      <c r="A135" s="398"/>
      <c r="B135" s="48" t="s">
        <v>78</v>
      </c>
      <c r="C135" s="226">
        <v>74448000</v>
      </c>
      <c r="D135" s="226"/>
      <c r="E135" s="226">
        <v>-601000</v>
      </c>
      <c r="F135" s="226"/>
      <c r="G135" s="226">
        <v>7411000</v>
      </c>
      <c r="H135" s="226"/>
      <c r="I135" s="226">
        <v>-6000</v>
      </c>
      <c r="J135" s="226"/>
      <c r="K135" s="226">
        <v>-13435000</v>
      </c>
      <c r="L135" s="226"/>
      <c r="M135" s="226">
        <f>SUM(C135:K135)</f>
        <v>67817000</v>
      </c>
      <c r="N135" s="275"/>
      <c r="O135" s="275"/>
      <c r="P135" s="104"/>
    </row>
    <row r="136" spans="1:16" s="14" customFormat="1" ht="18.75">
      <c r="A136" s="398"/>
      <c r="B136" s="48" t="s">
        <v>15</v>
      </c>
      <c r="C136" s="226"/>
      <c r="D136" s="226"/>
      <c r="E136" s="226"/>
      <c r="F136" s="226"/>
      <c r="G136" s="226"/>
      <c r="H136" s="226"/>
      <c r="I136" s="226"/>
      <c r="J136" s="226"/>
      <c r="K136" s="226"/>
      <c r="L136" s="226"/>
      <c r="M136" s="329">
        <v>-41000</v>
      </c>
      <c r="N136" s="275"/>
      <c r="O136" s="275"/>
      <c r="P136" s="104"/>
    </row>
    <row r="137" spans="1:16" s="14" customFormat="1" ht="18.75">
      <c r="A137" s="398"/>
      <c r="B137" s="48" t="s">
        <v>51</v>
      </c>
      <c r="C137" s="238"/>
      <c r="D137" s="238"/>
      <c r="E137" s="238"/>
      <c r="F137" s="238"/>
      <c r="G137" s="238"/>
      <c r="H137" s="238"/>
      <c r="I137" s="238"/>
      <c r="J137" s="238"/>
      <c r="K137" s="238"/>
      <c r="L137" s="238"/>
      <c r="M137" s="238">
        <f>SUM(M135:M136)</f>
        <v>67776000</v>
      </c>
      <c r="N137" s="274"/>
      <c r="O137" s="275"/>
      <c r="P137" s="104"/>
    </row>
    <row r="138" spans="1:16" s="14" customFormat="1" ht="18.75">
      <c r="A138" s="398"/>
      <c r="B138" s="48" t="s">
        <v>33</v>
      </c>
      <c r="C138" s="238"/>
      <c r="D138" s="238"/>
      <c r="E138" s="238"/>
      <c r="F138" s="238"/>
      <c r="G138" s="238"/>
      <c r="H138" s="238"/>
      <c r="I138" s="238"/>
      <c r="J138" s="238"/>
      <c r="K138" s="238"/>
      <c r="L138" s="238"/>
      <c r="M138" s="238">
        <f>'Income Statement'!G25</f>
        <v>-19734000</v>
      </c>
      <c r="N138" s="274"/>
      <c r="O138" s="275"/>
      <c r="P138" s="104"/>
    </row>
    <row r="139" spans="1:16" s="14" customFormat="1" ht="19.5" thickBot="1">
      <c r="A139" s="398"/>
      <c r="B139" s="69" t="s">
        <v>38</v>
      </c>
      <c r="C139" s="238"/>
      <c r="D139" s="238"/>
      <c r="E139" s="238"/>
      <c r="F139" s="238"/>
      <c r="G139" s="238"/>
      <c r="H139" s="238"/>
      <c r="I139" s="238"/>
      <c r="J139" s="238"/>
      <c r="K139" s="238"/>
      <c r="L139" s="238"/>
      <c r="M139" s="233">
        <f>SUM(M137:M138)</f>
        <v>48042000</v>
      </c>
      <c r="N139" s="274"/>
      <c r="O139" s="275"/>
      <c r="P139" s="104"/>
    </row>
    <row r="140" spans="1:16" s="14" customFormat="1" ht="18" customHeight="1" thickTop="1">
      <c r="A140" s="398"/>
      <c r="B140" s="68"/>
      <c r="C140" s="222"/>
      <c r="D140" s="222"/>
      <c r="E140" s="222"/>
      <c r="F140" s="222"/>
      <c r="G140" s="222"/>
      <c r="H140" s="222"/>
      <c r="I140" s="222"/>
      <c r="J140" s="222"/>
      <c r="K140" s="222"/>
      <c r="L140" s="222"/>
      <c r="M140" s="222"/>
      <c r="N140" s="274"/>
      <c r="O140" s="275"/>
      <c r="P140" s="104"/>
    </row>
    <row r="141" spans="1:16" s="14" customFormat="1" ht="18" customHeight="1">
      <c r="A141" s="398"/>
      <c r="B141" s="68"/>
      <c r="C141" s="222"/>
      <c r="D141" s="222"/>
      <c r="E141" s="222"/>
      <c r="F141" s="222"/>
      <c r="G141" s="222"/>
      <c r="H141" s="222"/>
      <c r="I141" s="222"/>
      <c r="J141" s="222"/>
      <c r="K141" s="222"/>
      <c r="L141" s="222"/>
      <c r="M141" s="222"/>
      <c r="N141" s="274"/>
      <c r="O141" s="275"/>
      <c r="P141" s="104"/>
    </row>
    <row r="142" spans="1:19" s="14" customFormat="1" ht="18" customHeight="1">
      <c r="A142" s="402">
        <v>10</v>
      </c>
      <c r="B142" s="394" t="s">
        <v>91</v>
      </c>
      <c r="C142" s="56"/>
      <c r="G142" s="62"/>
      <c r="H142" s="62"/>
      <c r="I142" s="18"/>
      <c r="J142" s="18"/>
      <c r="K142" s="62"/>
      <c r="L142" s="62"/>
      <c r="M142" s="62"/>
      <c r="N142" s="62"/>
      <c r="O142" s="62"/>
      <c r="P142" s="62"/>
      <c r="Q142" s="62"/>
      <c r="R142" s="18"/>
      <c r="S142" s="48"/>
    </row>
    <row r="143" spans="1:19" s="14" customFormat="1" ht="18" customHeight="1">
      <c r="A143" s="402"/>
      <c r="B143" s="60"/>
      <c r="C143" s="57"/>
      <c r="G143" s="62"/>
      <c r="H143" s="62"/>
      <c r="I143" s="18"/>
      <c r="J143" s="18"/>
      <c r="K143" s="62"/>
      <c r="L143" s="62"/>
      <c r="M143" s="62"/>
      <c r="N143" s="62"/>
      <c r="O143" s="62"/>
      <c r="P143" s="62"/>
      <c r="Q143" s="62"/>
      <c r="R143" s="18"/>
      <c r="S143" s="48"/>
    </row>
    <row r="144" spans="1:19" s="14" customFormat="1" ht="18" customHeight="1">
      <c r="A144" s="403"/>
      <c r="S144" s="48"/>
    </row>
    <row r="145" spans="1:19" s="14" customFormat="1" ht="18" customHeight="1">
      <c r="A145" s="403"/>
      <c r="S145" s="48"/>
    </row>
    <row r="146" spans="1:19" s="14" customFormat="1" ht="18" customHeight="1">
      <c r="A146" s="403"/>
      <c r="S146" s="48"/>
    </row>
    <row r="147" spans="1:19" s="14" customFormat="1" ht="18" customHeight="1">
      <c r="A147" s="403"/>
      <c r="S147" s="48"/>
    </row>
    <row r="148" spans="1:19" s="14" customFormat="1" ht="18" customHeight="1">
      <c r="A148" s="404">
        <v>11</v>
      </c>
      <c r="B148" s="394" t="s">
        <v>69</v>
      </c>
      <c r="C148" s="49"/>
      <c r="D148" s="49"/>
      <c r="E148" s="49"/>
      <c r="F148" s="49"/>
      <c r="G148" s="62"/>
      <c r="H148" s="62"/>
      <c r="I148" s="282"/>
      <c r="J148" s="18"/>
      <c r="K148" s="62"/>
      <c r="L148" s="62"/>
      <c r="M148" s="62"/>
      <c r="N148" s="62"/>
      <c r="O148" s="62"/>
      <c r="P148" s="62"/>
      <c r="Q148" s="62"/>
      <c r="R148" s="18"/>
      <c r="S148" s="48"/>
    </row>
    <row r="149" spans="1:19" s="14" customFormat="1" ht="18" customHeight="1">
      <c r="A149" s="404"/>
      <c r="B149" s="64"/>
      <c r="C149" s="49"/>
      <c r="D149" s="49"/>
      <c r="E149" s="49"/>
      <c r="F149" s="49"/>
      <c r="G149" s="62"/>
      <c r="H149" s="62"/>
      <c r="I149" s="18"/>
      <c r="J149" s="18"/>
      <c r="K149" s="62"/>
      <c r="L149" s="62"/>
      <c r="M149" s="62"/>
      <c r="N149" s="62"/>
      <c r="O149" s="62"/>
      <c r="P149" s="62"/>
      <c r="Q149" s="62"/>
      <c r="R149" s="18"/>
      <c r="S149" s="48"/>
    </row>
    <row r="150" spans="1:19" s="14" customFormat="1" ht="18" customHeight="1">
      <c r="A150" s="403"/>
      <c r="B150" s="71"/>
      <c r="C150" s="61"/>
      <c r="D150" s="61"/>
      <c r="E150" s="61"/>
      <c r="F150" s="61"/>
      <c r="G150" s="61"/>
      <c r="H150" s="61"/>
      <c r="I150" s="61"/>
      <c r="J150" s="61"/>
      <c r="K150" s="61"/>
      <c r="L150" s="61"/>
      <c r="M150" s="61"/>
      <c r="N150" s="61"/>
      <c r="O150" s="61"/>
      <c r="P150" s="61"/>
      <c r="Q150" s="61"/>
      <c r="R150" s="61"/>
      <c r="S150" s="48"/>
    </row>
    <row r="151" spans="1:19" s="14" customFormat="1" ht="18" customHeight="1">
      <c r="A151" s="403"/>
      <c r="B151" s="71"/>
      <c r="C151" s="61"/>
      <c r="D151" s="61"/>
      <c r="E151" s="61"/>
      <c r="F151" s="61"/>
      <c r="G151" s="61"/>
      <c r="H151" s="61"/>
      <c r="I151" s="61"/>
      <c r="J151" s="61"/>
      <c r="K151" s="61"/>
      <c r="L151" s="61"/>
      <c r="M151" s="61"/>
      <c r="N151" s="61"/>
      <c r="O151" s="61"/>
      <c r="P151" s="61"/>
      <c r="Q151" s="61"/>
      <c r="R151" s="61"/>
      <c r="S151" s="48"/>
    </row>
    <row r="152" spans="1:19" s="14" customFormat="1" ht="18" customHeight="1">
      <c r="A152" s="403"/>
      <c r="B152" s="71"/>
      <c r="C152" s="61"/>
      <c r="D152" s="61"/>
      <c r="E152" s="61"/>
      <c r="F152" s="61"/>
      <c r="G152" s="61"/>
      <c r="H152" s="61"/>
      <c r="I152" s="61"/>
      <c r="J152" s="61"/>
      <c r="K152" s="61"/>
      <c r="L152" s="61"/>
      <c r="M152" s="61"/>
      <c r="N152" s="61"/>
      <c r="O152" s="61"/>
      <c r="P152" s="61"/>
      <c r="Q152" s="61"/>
      <c r="R152" s="61"/>
      <c r="S152" s="48"/>
    </row>
    <row r="153" spans="1:19" s="14" customFormat="1" ht="18" customHeight="1">
      <c r="A153" s="403"/>
      <c r="B153" s="71"/>
      <c r="C153" s="61"/>
      <c r="D153" s="61"/>
      <c r="E153" s="61"/>
      <c r="F153" s="61"/>
      <c r="G153" s="61"/>
      <c r="H153" s="61"/>
      <c r="I153" s="61"/>
      <c r="J153" s="61"/>
      <c r="K153" s="61"/>
      <c r="L153" s="61"/>
      <c r="M153" s="61"/>
      <c r="N153" s="61"/>
      <c r="O153" s="61"/>
      <c r="P153" s="61"/>
      <c r="Q153" s="61"/>
      <c r="R153" s="61"/>
      <c r="S153" s="48"/>
    </row>
    <row r="154" spans="1:19" s="14" customFormat="1" ht="18" customHeight="1">
      <c r="A154" s="403"/>
      <c r="B154" s="89" t="s">
        <v>235</v>
      </c>
      <c r="C154" s="61"/>
      <c r="D154" s="61"/>
      <c r="E154" s="61"/>
      <c r="F154" s="61"/>
      <c r="G154" s="61"/>
      <c r="H154" s="61"/>
      <c r="I154" s="61"/>
      <c r="J154" s="61"/>
      <c r="K154" s="61"/>
      <c r="L154" s="61"/>
      <c r="M154" s="61"/>
      <c r="N154" s="61"/>
      <c r="O154" s="61"/>
      <c r="P154" s="61"/>
      <c r="Q154" s="61"/>
      <c r="R154" s="61"/>
      <c r="S154" s="48"/>
    </row>
    <row r="155" spans="1:19" s="14" customFormat="1" ht="18" customHeight="1">
      <c r="A155" s="403"/>
      <c r="B155" s="89"/>
      <c r="C155" s="61"/>
      <c r="D155" s="61"/>
      <c r="E155" s="61"/>
      <c r="F155" s="61"/>
      <c r="G155" s="61"/>
      <c r="H155" s="61"/>
      <c r="I155" s="61"/>
      <c r="J155" s="61"/>
      <c r="K155" s="61"/>
      <c r="L155" s="61"/>
      <c r="M155" s="61"/>
      <c r="N155" s="61"/>
      <c r="O155" s="61"/>
      <c r="P155" s="61"/>
      <c r="Q155" s="61"/>
      <c r="R155" s="61"/>
      <c r="S155" s="48"/>
    </row>
    <row r="156" spans="1:19" s="14" customFormat="1" ht="18" customHeight="1">
      <c r="A156" s="403"/>
      <c r="B156" s="71"/>
      <c r="C156" s="61"/>
      <c r="D156" s="61"/>
      <c r="E156" s="61"/>
      <c r="F156" s="61"/>
      <c r="G156" s="61"/>
      <c r="H156" s="61"/>
      <c r="I156" s="61"/>
      <c r="J156" s="61"/>
      <c r="K156" s="61"/>
      <c r="L156" s="61"/>
      <c r="M156" s="110" t="s">
        <v>2</v>
      </c>
      <c r="N156" s="61"/>
      <c r="O156" s="61"/>
      <c r="P156" s="61"/>
      <c r="Q156" s="61"/>
      <c r="R156" s="61"/>
      <c r="S156" s="48"/>
    </row>
    <row r="157" spans="1:19" s="14" customFormat="1" ht="12" customHeight="1">
      <c r="A157" s="403"/>
      <c r="B157" s="71"/>
      <c r="C157" s="61"/>
      <c r="D157" s="61"/>
      <c r="E157" s="61"/>
      <c r="F157" s="61"/>
      <c r="G157" s="61"/>
      <c r="H157" s="61"/>
      <c r="I157" s="61"/>
      <c r="J157" s="61"/>
      <c r="K157" s="61"/>
      <c r="L157" s="61"/>
      <c r="M157" s="110"/>
      <c r="N157" s="61"/>
      <c r="O157" s="61"/>
      <c r="P157" s="61"/>
      <c r="Q157" s="61"/>
      <c r="R157" s="61"/>
      <c r="S157" s="48"/>
    </row>
    <row r="158" spans="1:19" s="14" customFormat="1" ht="18" customHeight="1">
      <c r="A158" s="403"/>
      <c r="B158" s="89" t="s">
        <v>261</v>
      </c>
      <c r="C158" s="61"/>
      <c r="D158" s="61"/>
      <c r="E158" s="61"/>
      <c r="F158" s="61"/>
      <c r="G158" s="61"/>
      <c r="H158" s="61"/>
      <c r="I158" s="61"/>
      <c r="J158" s="61"/>
      <c r="K158" s="61"/>
      <c r="L158" s="61"/>
      <c r="M158" s="354">
        <v>0</v>
      </c>
      <c r="N158" s="61"/>
      <c r="O158" s="61"/>
      <c r="P158" s="61"/>
      <c r="Q158" s="61"/>
      <c r="R158" s="61"/>
      <c r="S158" s="48"/>
    </row>
    <row r="159" spans="1:19" s="14" customFormat="1" ht="18" customHeight="1">
      <c r="A159" s="403"/>
      <c r="B159" s="89" t="s">
        <v>258</v>
      </c>
      <c r="C159" s="61"/>
      <c r="D159" s="61"/>
      <c r="E159" s="61"/>
      <c r="F159" s="61"/>
      <c r="G159" s="61"/>
      <c r="H159" s="61"/>
      <c r="I159" s="61"/>
      <c r="J159" s="61"/>
      <c r="K159" s="61"/>
      <c r="L159" s="61"/>
      <c r="M159" s="354">
        <v>1198</v>
      </c>
      <c r="N159" s="61"/>
      <c r="O159" s="61"/>
      <c r="P159" s="61"/>
      <c r="Q159" s="61"/>
      <c r="R159" s="61"/>
      <c r="S159" s="48"/>
    </row>
    <row r="160" spans="1:19" s="14" customFormat="1" ht="18" customHeight="1">
      <c r="A160" s="403"/>
      <c r="B160" s="89" t="s">
        <v>198</v>
      </c>
      <c r="C160" s="61"/>
      <c r="D160" s="61"/>
      <c r="E160" s="61"/>
      <c r="F160" s="61"/>
      <c r="G160" s="61"/>
      <c r="H160" s="61"/>
      <c r="I160" s="61"/>
      <c r="J160" s="61"/>
      <c r="K160" s="61"/>
      <c r="L160" s="61"/>
      <c r="M160" s="340">
        <v>0</v>
      </c>
      <c r="N160" s="61"/>
      <c r="O160" s="61"/>
      <c r="P160" s="61"/>
      <c r="Q160" s="61"/>
      <c r="R160" s="61"/>
      <c r="S160" s="48"/>
    </row>
    <row r="161" spans="1:19" s="14" customFormat="1" ht="18" customHeight="1" thickBot="1">
      <c r="A161" s="403"/>
      <c r="B161" s="89" t="s">
        <v>190</v>
      </c>
      <c r="C161" s="61"/>
      <c r="D161" s="61"/>
      <c r="E161" s="61"/>
      <c r="F161" s="61"/>
      <c r="G161" s="61"/>
      <c r="H161" s="61"/>
      <c r="I161" s="61"/>
      <c r="J161" s="61"/>
      <c r="K161" s="61"/>
      <c r="L161" s="61"/>
      <c r="M161" s="339">
        <f>SUM(M158:M160)</f>
        <v>1198</v>
      </c>
      <c r="N161" s="61"/>
      <c r="O161" s="61"/>
      <c r="P161" s="61"/>
      <c r="Q161" s="61"/>
      <c r="R161" s="61"/>
      <c r="S161" s="48"/>
    </row>
    <row r="162" spans="1:19" s="14" customFormat="1" ht="18" customHeight="1" thickTop="1">
      <c r="A162" s="403"/>
      <c r="B162" s="89"/>
      <c r="C162" s="61"/>
      <c r="D162" s="61"/>
      <c r="E162" s="61"/>
      <c r="F162" s="61"/>
      <c r="G162" s="61"/>
      <c r="H162" s="61"/>
      <c r="I162" s="61"/>
      <c r="J162" s="61"/>
      <c r="K162" s="61"/>
      <c r="L162" s="61"/>
      <c r="M162" s="419"/>
      <c r="N162" s="61"/>
      <c r="O162" s="61"/>
      <c r="P162" s="61"/>
      <c r="Q162" s="61"/>
      <c r="R162" s="61"/>
      <c r="S162" s="48"/>
    </row>
    <row r="163" spans="1:19" s="14" customFormat="1" ht="18" customHeight="1">
      <c r="A163" s="403"/>
      <c r="B163" s="418" t="s">
        <v>262</v>
      </c>
      <c r="C163" s="61"/>
      <c r="D163" s="61"/>
      <c r="E163" s="61"/>
      <c r="F163" s="61"/>
      <c r="G163" s="61"/>
      <c r="H163" s="61"/>
      <c r="I163" s="61"/>
      <c r="J163" s="61"/>
      <c r="K163" s="61"/>
      <c r="L163" s="61"/>
      <c r="M163" s="419"/>
      <c r="N163" s="61"/>
      <c r="O163" s="61"/>
      <c r="P163" s="61"/>
      <c r="Q163" s="61"/>
      <c r="R163" s="61"/>
      <c r="S163" s="48"/>
    </row>
    <row r="164" spans="1:19" s="14" customFormat="1" ht="18" customHeight="1">
      <c r="A164" s="403"/>
      <c r="B164" s="418"/>
      <c r="C164" s="61"/>
      <c r="D164" s="61"/>
      <c r="E164" s="61"/>
      <c r="F164" s="61"/>
      <c r="G164" s="61"/>
      <c r="H164" s="61"/>
      <c r="I164" s="61"/>
      <c r="J164" s="61"/>
      <c r="K164" s="61"/>
      <c r="L164" s="61"/>
      <c r="M164" s="419"/>
      <c r="N164" s="61"/>
      <c r="O164" s="61"/>
      <c r="P164" s="61"/>
      <c r="Q164" s="61"/>
      <c r="R164" s="61"/>
      <c r="S164" s="48"/>
    </row>
    <row r="165" spans="1:19" s="14" customFormat="1" ht="18" customHeight="1">
      <c r="A165" s="404">
        <v>11</v>
      </c>
      <c r="B165" s="394" t="s">
        <v>192</v>
      </c>
      <c r="C165" s="61"/>
      <c r="D165" s="61"/>
      <c r="E165" s="61"/>
      <c r="F165" s="61"/>
      <c r="G165" s="61"/>
      <c r="H165" s="61"/>
      <c r="I165" s="61"/>
      <c r="J165" s="61"/>
      <c r="K165" s="61"/>
      <c r="L165" s="61"/>
      <c r="M165" s="61"/>
      <c r="N165" s="61"/>
      <c r="O165" s="61"/>
      <c r="P165" s="61"/>
      <c r="Q165" s="61"/>
      <c r="R165" s="61"/>
      <c r="S165" s="48"/>
    </row>
    <row r="166" spans="1:19" s="14" customFormat="1" ht="18" customHeight="1">
      <c r="A166" s="403"/>
      <c r="B166" s="71"/>
      <c r="C166" s="61"/>
      <c r="D166" s="61"/>
      <c r="E166" s="61"/>
      <c r="F166" s="61"/>
      <c r="G166" s="61"/>
      <c r="H166" s="61"/>
      <c r="I166" s="61"/>
      <c r="J166" s="61"/>
      <c r="K166" s="61"/>
      <c r="L166" s="61"/>
      <c r="M166" s="61"/>
      <c r="N166" s="61"/>
      <c r="O166" s="61"/>
      <c r="P166" s="61"/>
      <c r="Q166" s="61"/>
      <c r="R166" s="61"/>
      <c r="S166" s="48"/>
    </row>
    <row r="167" spans="1:19" s="14" customFormat="1" ht="18" customHeight="1">
      <c r="A167" s="403"/>
      <c r="B167" s="72" t="s">
        <v>236</v>
      </c>
      <c r="C167" s="61"/>
      <c r="D167" s="61"/>
      <c r="E167" s="61"/>
      <c r="F167" s="61"/>
      <c r="G167" s="61"/>
      <c r="H167" s="61"/>
      <c r="I167" s="61"/>
      <c r="J167" s="61"/>
      <c r="K167" s="61"/>
      <c r="L167" s="61"/>
      <c r="M167" s="61"/>
      <c r="N167" s="61"/>
      <c r="O167" s="61"/>
      <c r="P167" s="61"/>
      <c r="Q167" s="61"/>
      <c r="R167" s="61"/>
      <c r="S167" s="48"/>
    </row>
    <row r="168" spans="1:19" s="14" customFormat="1" ht="18" customHeight="1">
      <c r="A168" s="403"/>
      <c r="B168" s="72"/>
      <c r="C168" s="61"/>
      <c r="D168" s="61"/>
      <c r="E168" s="61"/>
      <c r="F168" s="61"/>
      <c r="G168" s="61"/>
      <c r="H168" s="61"/>
      <c r="I168" s="61"/>
      <c r="J168" s="61"/>
      <c r="K168" s="61"/>
      <c r="L168" s="61"/>
      <c r="M168" s="61"/>
      <c r="N168" s="61"/>
      <c r="O168" s="61"/>
      <c r="P168" s="61"/>
      <c r="Q168" s="61"/>
      <c r="R168" s="61"/>
      <c r="S168" s="48"/>
    </row>
    <row r="169" spans="1:19" s="14" customFormat="1" ht="18" customHeight="1">
      <c r="A169" s="403"/>
      <c r="B169" s="72"/>
      <c r="C169" s="61"/>
      <c r="D169" s="61"/>
      <c r="E169" s="61"/>
      <c r="F169" s="61"/>
      <c r="G169" s="463" t="s">
        <v>95</v>
      </c>
      <c r="H169" s="463"/>
      <c r="I169" s="463"/>
      <c r="J169" s="59"/>
      <c r="K169" s="466" t="s">
        <v>80</v>
      </c>
      <c r="L169" s="466"/>
      <c r="M169" s="466"/>
      <c r="N169" s="61"/>
      <c r="O169" s="61"/>
      <c r="P169" s="61"/>
      <c r="Q169" s="61"/>
      <c r="R169" s="61"/>
      <c r="S169" s="48"/>
    </row>
    <row r="170" spans="1:19" s="14" customFormat="1" ht="18" customHeight="1">
      <c r="A170" s="403"/>
      <c r="B170" s="72"/>
      <c r="C170" s="61"/>
      <c r="D170" s="61"/>
      <c r="E170" s="61"/>
      <c r="F170" s="61"/>
      <c r="G170" s="463" t="s">
        <v>24</v>
      </c>
      <c r="H170" s="463"/>
      <c r="I170" s="463"/>
      <c r="J170" s="59"/>
      <c r="K170" s="466" t="s">
        <v>24</v>
      </c>
      <c r="L170" s="466"/>
      <c r="M170" s="466"/>
      <c r="N170" s="61"/>
      <c r="O170" s="61"/>
      <c r="P170" s="61"/>
      <c r="Q170" s="61"/>
      <c r="R170" s="61"/>
      <c r="S170" s="48"/>
    </row>
    <row r="171" spans="1:19" s="14" customFormat="1" ht="18" customHeight="1">
      <c r="A171" s="403"/>
      <c r="B171" s="72"/>
      <c r="C171" s="61"/>
      <c r="D171" s="61"/>
      <c r="E171" s="61"/>
      <c r="F171" s="61"/>
      <c r="G171" s="55"/>
      <c r="H171" s="110"/>
      <c r="I171" s="110" t="s">
        <v>2</v>
      </c>
      <c r="J171" s="110"/>
      <c r="K171" s="55"/>
      <c r="L171" s="110"/>
      <c r="M171" s="110" t="s">
        <v>2</v>
      </c>
      <c r="N171" s="61"/>
      <c r="O171" s="61"/>
      <c r="P171" s="61"/>
      <c r="Q171" s="61"/>
      <c r="R171" s="61"/>
      <c r="S171" s="48"/>
    </row>
    <row r="172" spans="1:19" s="14" customFormat="1" ht="18" customHeight="1">
      <c r="A172" s="403"/>
      <c r="B172" s="72"/>
      <c r="C172" s="61"/>
      <c r="D172" s="61"/>
      <c r="E172" s="61"/>
      <c r="F172" s="61"/>
      <c r="G172" s="55"/>
      <c r="H172" s="110"/>
      <c r="I172" s="110"/>
      <c r="J172" s="110"/>
      <c r="K172" s="55"/>
      <c r="L172" s="110"/>
      <c r="M172" s="110"/>
      <c r="N172" s="61"/>
      <c r="O172" s="61"/>
      <c r="P172" s="61"/>
      <c r="Q172" s="61"/>
      <c r="R172" s="61"/>
      <c r="S172" s="48"/>
    </row>
    <row r="173" spans="1:19" s="14" customFormat="1" ht="18" customHeight="1">
      <c r="A173" s="403"/>
      <c r="B173" s="72" t="s">
        <v>191</v>
      </c>
      <c r="C173" s="61"/>
      <c r="D173" s="61"/>
      <c r="E173" s="61"/>
      <c r="F173" s="61"/>
      <c r="G173" s="55"/>
      <c r="H173" s="110"/>
      <c r="I173" s="197">
        <v>0</v>
      </c>
      <c r="J173" s="159"/>
      <c r="K173" s="393"/>
      <c r="L173" s="159"/>
      <c r="M173" s="197">
        <v>0</v>
      </c>
      <c r="N173" s="348"/>
      <c r="O173" s="61"/>
      <c r="P173" s="61"/>
      <c r="Q173" s="61"/>
      <c r="R173" s="61"/>
      <c r="S173" s="48"/>
    </row>
    <row r="174" spans="1:19" s="14" customFormat="1" ht="18" customHeight="1" thickBot="1">
      <c r="A174" s="403"/>
      <c r="B174" s="72" t="s">
        <v>298</v>
      </c>
      <c r="C174" s="61"/>
      <c r="D174" s="61"/>
      <c r="E174" s="61"/>
      <c r="F174" s="61"/>
      <c r="G174" s="55"/>
      <c r="H174" s="110"/>
      <c r="I174" s="437">
        <v>2</v>
      </c>
      <c r="J174" s="437"/>
      <c r="K174" s="438"/>
      <c r="L174" s="437"/>
      <c r="M174" s="437">
        <v>2</v>
      </c>
      <c r="N174" s="61"/>
      <c r="O174" s="61"/>
      <c r="P174" s="61"/>
      <c r="Q174" s="61"/>
      <c r="R174" s="61"/>
      <c r="S174" s="48"/>
    </row>
    <row r="175" spans="1:19" s="14" customFormat="1" ht="18" customHeight="1" thickTop="1">
      <c r="A175" s="403"/>
      <c r="B175" s="72"/>
      <c r="C175" s="61"/>
      <c r="D175" s="61"/>
      <c r="E175" s="61"/>
      <c r="F175" s="61"/>
      <c r="G175" s="55"/>
      <c r="H175" s="110"/>
      <c r="I175" s="260"/>
      <c r="J175" s="260"/>
      <c r="K175" s="338"/>
      <c r="L175" s="260"/>
      <c r="M175" s="260"/>
      <c r="N175" s="61"/>
      <c r="O175" s="61"/>
      <c r="P175" s="61"/>
      <c r="Q175" s="61"/>
      <c r="R175" s="61"/>
      <c r="S175" s="48"/>
    </row>
    <row r="176" spans="1:19" s="14" customFormat="1" ht="18" customHeight="1">
      <c r="A176" s="403"/>
      <c r="B176" s="72"/>
      <c r="C176" s="61"/>
      <c r="D176" s="61"/>
      <c r="E176" s="61"/>
      <c r="F176" s="61"/>
      <c r="G176" s="55"/>
      <c r="H176" s="110"/>
      <c r="I176" s="260"/>
      <c r="J176" s="260"/>
      <c r="K176" s="338"/>
      <c r="L176" s="260"/>
      <c r="M176" s="260"/>
      <c r="N176" s="61"/>
      <c r="O176" s="61"/>
      <c r="P176" s="61"/>
      <c r="Q176" s="61"/>
      <c r="R176" s="61"/>
      <c r="S176" s="48"/>
    </row>
    <row r="177" spans="1:19" s="14" customFormat="1" ht="18" customHeight="1">
      <c r="A177" s="403"/>
      <c r="B177" s="72"/>
      <c r="C177" s="61"/>
      <c r="D177" s="61"/>
      <c r="E177" s="61"/>
      <c r="F177" s="61"/>
      <c r="G177" s="55"/>
      <c r="H177" s="110"/>
      <c r="I177" s="260"/>
      <c r="J177" s="260"/>
      <c r="K177" s="338"/>
      <c r="L177" s="260"/>
      <c r="M177" s="260"/>
      <c r="N177" s="61"/>
      <c r="O177" s="61"/>
      <c r="P177" s="61"/>
      <c r="Q177" s="61"/>
      <c r="R177" s="61"/>
      <c r="S177" s="48"/>
    </row>
    <row r="178" spans="1:19" s="14" customFormat="1" ht="18" customHeight="1">
      <c r="A178" s="403"/>
      <c r="B178" s="72"/>
      <c r="C178" s="61"/>
      <c r="D178" s="61"/>
      <c r="E178" s="61"/>
      <c r="F178" s="61"/>
      <c r="G178" s="55"/>
      <c r="H178" s="110"/>
      <c r="I178" s="260"/>
      <c r="J178" s="260"/>
      <c r="K178" s="338"/>
      <c r="L178" s="260"/>
      <c r="M178" s="260"/>
      <c r="N178" s="61"/>
      <c r="O178" s="61"/>
      <c r="P178" s="61"/>
      <c r="Q178" s="61"/>
      <c r="R178" s="61"/>
      <c r="S178" s="48"/>
    </row>
    <row r="179" spans="1:19" s="14" customFormat="1" ht="18" customHeight="1">
      <c r="A179" s="403"/>
      <c r="B179" s="72"/>
      <c r="C179" s="61"/>
      <c r="D179" s="61"/>
      <c r="E179" s="61"/>
      <c r="F179" s="61"/>
      <c r="G179" s="55"/>
      <c r="H179" s="110"/>
      <c r="I179" s="260"/>
      <c r="J179" s="260"/>
      <c r="K179" s="338"/>
      <c r="L179" s="260"/>
      <c r="M179" s="260"/>
      <c r="N179" s="61"/>
      <c r="O179" s="61"/>
      <c r="P179" s="61"/>
      <c r="Q179" s="61"/>
      <c r="R179" s="61"/>
      <c r="S179" s="48"/>
    </row>
    <row r="180" spans="1:19" s="14" customFormat="1" ht="18" customHeight="1">
      <c r="A180" s="403"/>
      <c r="B180" s="72" t="s">
        <v>193</v>
      </c>
      <c r="C180" s="61"/>
      <c r="D180" s="61"/>
      <c r="E180" s="61"/>
      <c r="F180" s="61"/>
      <c r="G180" s="55"/>
      <c r="H180" s="110"/>
      <c r="I180" s="260"/>
      <c r="J180" s="260"/>
      <c r="K180" s="338"/>
      <c r="L180" s="260"/>
      <c r="M180" s="260"/>
      <c r="N180" s="61"/>
      <c r="O180" s="61"/>
      <c r="P180" s="61"/>
      <c r="Q180" s="61"/>
      <c r="R180" s="61"/>
      <c r="S180" s="48"/>
    </row>
    <row r="181" spans="1:19" s="14" customFormat="1" ht="18" customHeight="1">
      <c r="A181" s="403"/>
      <c r="B181" s="72"/>
      <c r="C181" s="61"/>
      <c r="D181" s="61"/>
      <c r="E181" s="61"/>
      <c r="F181" s="61"/>
      <c r="G181" s="55"/>
      <c r="H181" s="110"/>
      <c r="I181" s="260"/>
      <c r="J181" s="260"/>
      <c r="K181" s="260"/>
      <c r="L181" s="260"/>
      <c r="M181" s="260"/>
      <c r="N181" s="61"/>
      <c r="O181" s="61"/>
      <c r="P181" s="61"/>
      <c r="Q181" s="61"/>
      <c r="R181" s="61"/>
      <c r="S181" s="48"/>
    </row>
    <row r="182" spans="1:19" s="14" customFormat="1" ht="18" customHeight="1">
      <c r="A182" s="403"/>
      <c r="B182" s="72"/>
      <c r="C182" s="61"/>
      <c r="D182" s="61"/>
      <c r="E182" s="61"/>
      <c r="F182" s="61"/>
      <c r="G182" s="55"/>
      <c r="H182" s="110"/>
      <c r="I182" s="260"/>
      <c r="J182" s="260"/>
      <c r="K182" s="260" t="s">
        <v>230</v>
      </c>
      <c r="L182" s="260"/>
      <c r="M182" s="260" t="s">
        <v>194</v>
      </c>
      <c r="N182" s="61"/>
      <c r="O182" s="61"/>
      <c r="P182" s="61"/>
      <c r="Q182" s="61"/>
      <c r="R182" s="61"/>
      <c r="S182" s="48"/>
    </row>
    <row r="183" spans="1:19" s="14" customFormat="1" ht="18" customHeight="1">
      <c r="A183" s="403"/>
      <c r="B183" s="72"/>
      <c r="C183" s="61"/>
      <c r="D183" s="61"/>
      <c r="E183" s="61"/>
      <c r="F183" s="61"/>
      <c r="G183" s="55"/>
      <c r="H183" s="110"/>
      <c r="I183" s="260"/>
      <c r="J183" s="260"/>
      <c r="K183" s="260" t="s">
        <v>231</v>
      </c>
      <c r="L183" s="260"/>
      <c r="M183" s="260" t="s">
        <v>195</v>
      </c>
      <c r="N183" s="61"/>
      <c r="O183" s="61"/>
      <c r="P183" s="61"/>
      <c r="Q183" s="61"/>
      <c r="R183" s="61"/>
      <c r="S183" s="48"/>
    </row>
    <row r="184" spans="1:19" s="14" customFormat="1" ht="18" customHeight="1">
      <c r="A184" s="403"/>
      <c r="B184" s="72"/>
      <c r="C184" s="61"/>
      <c r="D184" s="61"/>
      <c r="E184" s="61"/>
      <c r="F184" s="61"/>
      <c r="G184" s="55"/>
      <c r="H184" s="110"/>
      <c r="I184" s="260"/>
      <c r="J184" s="260"/>
      <c r="K184" s="260" t="s">
        <v>232</v>
      </c>
      <c r="L184" s="260"/>
      <c r="M184" s="260" t="s">
        <v>196</v>
      </c>
      <c r="N184" s="61"/>
      <c r="O184" s="61"/>
      <c r="P184" s="61"/>
      <c r="Q184" s="61"/>
      <c r="R184" s="61"/>
      <c r="S184" s="48"/>
    </row>
    <row r="185" spans="1:19" s="14" customFormat="1" ht="18" customHeight="1">
      <c r="A185" s="403"/>
      <c r="B185" s="72"/>
      <c r="C185" s="61"/>
      <c r="D185" s="61"/>
      <c r="E185" s="61"/>
      <c r="F185" s="61"/>
      <c r="G185" s="55"/>
      <c r="H185" s="110"/>
      <c r="I185" s="260"/>
      <c r="J185" s="260"/>
      <c r="K185" s="110" t="s">
        <v>2</v>
      </c>
      <c r="L185" s="260"/>
      <c r="M185" s="110" t="s">
        <v>2</v>
      </c>
      <c r="N185" s="61"/>
      <c r="O185" s="61"/>
      <c r="P185" s="61"/>
      <c r="Q185" s="61"/>
      <c r="R185" s="61"/>
      <c r="S185" s="48"/>
    </row>
    <row r="186" spans="1:19" s="14" customFormat="1" ht="18" customHeight="1">
      <c r="A186" s="403"/>
      <c r="B186" s="72"/>
      <c r="C186" s="61"/>
      <c r="D186" s="61"/>
      <c r="E186" s="61"/>
      <c r="F186" s="61"/>
      <c r="G186" s="55"/>
      <c r="H186" s="110"/>
      <c r="I186" s="260"/>
      <c r="J186" s="260"/>
      <c r="K186" s="260"/>
      <c r="L186" s="260"/>
      <c r="M186" s="260"/>
      <c r="N186" s="61"/>
      <c r="O186" s="61"/>
      <c r="P186" s="61"/>
      <c r="Q186" s="61"/>
      <c r="R186" s="61"/>
      <c r="S186" s="48"/>
    </row>
    <row r="187" spans="1:19" s="14" customFormat="1" ht="18" customHeight="1">
      <c r="A187" s="403"/>
      <c r="B187" s="49" t="s">
        <v>255</v>
      </c>
      <c r="C187" s="61"/>
      <c r="D187" s="61"/>
      <c r="E187" s="61"/>
      <c r="F187" s="61"/>
      <c r="G187" s="341"/>
      <c r="H187" s="110"/>
      <c r="J187" s="260"/>
      <c r="K187" s="222">
        <v>1198000</v>
      </c>
      <c r="L187" s="260"/>
      <c r="M187" s="222">
        <v>1167000</v>
      </c>
      <c r="N187" s="61"/>
      <c r="O187" s="61"/>
      <c r="P187" s="61"/>
      <c r="Q187" s="61"/>
      <c r="R187" s="61"/>
      <c r="S187" s="48"/>
    </row>
    <row r="188" spans="1:19" s="14" customFormat="1" ht="18" customHeight="1">
      <c r="A188" s="403"/>
      <c r="B188" s="49" t="s">
        <v>219</v>
      </c>
      <c r="C188" s="61"/>
      <c r="D188" s="61"/>
      <c r="E188" s="61"/>
      <c r="F188" s="61"/>
      <c r="G188" s="342"/>
      <c r="H188" s="110"/>
      <c r="J188" s="260"/>
      <c r="K188" s="222">
        <v>2000</v>
      </c>
      <c r="L188" s="260"/>
      <c r="M188" s="222">
        <v>2000</v>
      </c>
      <c r="N188" s="61"/>
      <c r="O188" s="61"/>
      <c r="P188" s="61"/>
      <c r="Q188" s="61"/>
      <c r="R188" s="61"/>
      <c r="S188" s="48"/>
    </row>
    <row r="189" spans="1:19" s="14" customFormat="1" ht="18" customHeight="1">
      <c r="A189" s="403"/>
      <c r="B189" s="49" t="s">
        <v>264</v>
      </c>
      <c r="C189" s="61"/>
      <c r="D189" s="61"/>
      <c r="E189" s="61"/>
      <c r="F189" s="61"/>
      <c r="G189" s="342"/>
      <c r="H189" s="110"/>
      <c r="J189" s="260"/>
      <c r="K189" s="222">
        <v>4000</v>
      </c>
      <c r="L189" s="260"/>
      <c r="M189" s="222">
        <v>4000</v>
      </c>
      <c r="N189" s="61"/>
      <c r="O189" s="61"/>
      <c r="P189" s="61"/>
      <c r="Q189" s="61"/>
      <c r="R189" s="61"/>
      <c r="S189" s="48"/>
    </row>
    <row r="190" spans="1:19" s="14" customFormat="1" ht="18" customHeight="1">
      <c r="A190" s="403"/>
      <c r="B190" s="72" t="s">
        <v>220</v>
      </c>
      <c r="C190" s="61"/>
      <c r="D190" s="61"/>
      <c r="E190" s="61"/>
      <c r="F190" s="61"/>
      <c r="G190" s="342"/>
      <c r="H190" s="110"/>
      <c r="J190" s="260"/>
      <c r="K190" s="222">
        <v>-6000</v>
      </c>
      <c r="L190" s="260"/>
      <c r="M190" s="222">
        <v>-6000</v>
      </c>
      <c r="N190" s="61"/>
      <c r="O190" s="61"/>
      <c r="P190" s="61"/>
      <c r="Q190" s="61"/>
      <c r="R190" s="61"/>
      <c r="S190" s="48"/>
    </row>
    <row r="191" spans="1:19" s="14" customFormat="1" ht="18" customHeight="1" thickBot="1">
      <c r="A191" s="403"/>
      <c r="B191" s="72" t="s">
        <v>259</v>
      </c>
      <c r="C191" s="61"/>
      <c r="D191" s="61"/>
      <c r="E191" s="61"/>
      <c r="F191" s="61"/>
      <c r="G191" s="341"/>
      <c r="H191" s="110"/>
      <c r="J191" s="260"/>
      <c r="K191" s="416">
        <f>SUM(K187:K190)</f>
        <v>1198000</v>
      </c>
      <c r="L191" s="260"/>
      <c r="M191" s="168">
        <f>SUM(M187:M190)</f>
        <v>1167000</v>
      </c>
      <c r="N191" s="61"/>
      <c r="O191" s="61"/>
      <c r="P191" s="61"/>
      <c r="Q191" s="61"/>
      <c r="R191" s="61"/>
      <c r="S191" s="48"/>
    </row>
    <row r="192" spans="1:19" s="14" customFormat="1" ht="18" customHeight="1" thickTop="1">
      <c r="A192" s="403"/>
      <c r="B192" s="72"/>
      <c r="C192" s="61"/>
      <c r="D192" s="61"/>
      <c r="E192" s="61"/>
      <c r="F192" s="61"/>
      <c r="G192" s="342"/>
      <c r="H192" s="110"/>
      <c r="J192" s="260"/>
      <c r="K192" s="138"/>
      <c r="L192" s="260"/>
      <c r="M192" s="138"/>
      <c r="N192" s="61"/>
      <c r="O192" s="61"/>
      <c r="P192" s="61"/>
      <c r="Q192" s="61"/>
      <c r="R192" s="61"/>
      <c r="S192" s="48"/>
    </row>
    <row r="193" spans="1:19" s="14" customFormat="1" ht="18" customHeight="1">
      <c r="A193" s="403"/>
      <c r="B193" s="72" t="s">
        <v>260</v>
      </c>
      <c r="C193" s="61"/>
      <c r="D193" s="61"/>
      <c r="E193" s="61"/>
      <c r="F193" s="61"/>
      <c r="G193" s="342"/>
      <c r="H193" s="110"/>
      <c r="J193" s="260"/>
      <c r="K193" s="222">
        <f>K191</f>
        <v>1198000</v>
      </c>
      <c r="L193" s="260"/>
      <c r="M193" s="248"/>
      <c r="N193" s="61"/>
      <c r="O193" s="61"/>
      <c r="P193" s="61"/>
      <c r="Q193" s="61"/>
      <c r="R193" s="61"/>
      <c r="S193" s="48"/>
    </row>
    <row r="194" spans="1:19" s="14" customFormat="1" ht="18" customHeight="1">
      <c r="A194" s="403"/>
      <c r="B194" s="72" t="s">
        <v>227</v>
      </c>
      <c r="C194" s="61"/>
      <c r="D194" s="61"/>
      <c r="E194" s="61"/>
      <c r="F194" s="61"/>
      <c r="G194" s="342"/>
      <c r="H194" s="110"/>
      <c r="J194" s="110"/>
      <c r="K194" s="159">
        <v>0</v>
      </c>
      <c r="L194" s="110"/>
      <c r="M194" s="138"/>
      <c r="N194" s="61"/>
      <c r="O194" s="61"/>
      <c r="P194" s="61"/>
      <c r="Q194" s="61"/>
      <c r="R194" s="61"/>
      <c r="S194" s="48"/>
    </row>
    <row r="195" spans="1:19" s="14" customFormat="1" ht="18" customHeight="1" thickBot="1">
      <c r="A195" s="403"/>
      <c r="B195" s="72" t="s">
        <v>190</v>
      </c>
      <c r="C195" s="61"/>
      <c r="D195" s="61"/>
      <c r="E195" s="61"/>
      <c r="F195" s="61"/>
      <c r="G195" s="342"/>
      <c r="H195" s="110"/>
      <c r="I195" s="110"/>
      <c r="J195" s="110"/>
      <c r="K195" s="416">
        <f>SUM(K193:K194)</f>
        <v>1198000</v>
      </c>
      <c r="L195" s="110"/>
      <c r="M195" s="247"/>
      <c r="N195" s="61"/>
      <c r="O195" s="61"/>
      <c r="P195" s="61"/>
      <c r="Q195" s="61"/>
      <c r="R195" s="61"/>
      <c r="S195" s="48"/>
    </row>
    <row r="196" spans="1:19" s="14" customFormat="1" ht="18" customHeight="1" thickTop="1">
      <c r="A196" s="403"/>
      <c r="B196" s="72"/>
      <c r="C196" s="61"/>
      <c r="D196" s="61"/>
      <c r="E196" s="61"/>
      <c r="F196" s="61"/>
      <c r="G196" s="342"/>
      <c r="H196" s="110"/>
      <c r="I196" s="110"/>
      <c r="J196" s="110"/>
      <c r="K196" s="429"/>
      <c r="L196" s="110"/>
      <c r="M196" s="247"/>
      <c r="N196" s="61"/>
      <c r="O196" s="61"/>
      <c r="P196" s="61"/>
      <c r="Q196" s="61"/>
      <c r="R196" s="61"/>
      <c r="S196" s="48"/>
    </row>
    <row r="197" spans="1:19" s="14" customFormat="1" ht="18" customHeight="1">
      <c r="A197" s="404">
        <v>11</v>
      </c>
      <c r="B197" s="394" t="s">
        <v>192</v>
      </c>
      <c r="C197" s="61"/>
      <c r="D197" s="61"/>
      <c r="E197" s="61"/>
      <c r="F197" s="61"/>
      <c r="G197" s="342"/>
      <c r="H197" s="110"/>
      <c r="I197" s="110"/>
      <c r="J197" s="110"/>
      <c r="K197" s="55"/>
      <c r="L197" s="110"/>
      <c r="M197" s="197"/>
      <c r="N197" s="61"/>
      <c r="O197" s="61"/>
      <c r="P197" s="61"/>
      <c r="Q197" s="61"/>
      <c r="R197" s="61"/>
      <c r="S197" s="48"/>
    </row>
    <row r="198" spans="1:19" s="14" customFormat="1" ht="18" customHeight="1">
      <c r="A198" s="404"/>
      <c r="B198" s="64"/>
      <c r="C198" s="61"/>
      <c r="D198" s="61"/>
      <c r="E198" s="61"/>
      <c r="F198" s="61"/>
      <c r="G198" s="342"/>
      <c r="H198" s="110"/>
      <c r="I198" s="110"/>
      <c r="J198" s="110"/>
      <c r="K198" s="55"/>
      <c r="L198" s="110"/>
      <c r="M198" s="343"/>
      <c r="N198" s="61"/>
      <c r="O198" s="61"/>
      <c r="P198" s="61"/>
      <c r="Q198" s="61"/>
      <c r="R198" s="61"/>
      <c r="S198" s="48"/>
    </row>
    <row r="199" spans="1:19" s="14" customFormat="1" ht="18" customHeight="1">
      <c r="A199" s="403"/>
      <c r="B199" s="72" t="s">
        <v>197</v>
      </c>
      <c r="C199" s="61"/>
      <c r="D199" s="61"/>
      <c r="E199" s="61"/>
      <c r="F199" s="61"/>
      <c r="G199" s="55"/>
      <c r="H199" s="110"/>
      <c r="I199" s="110"/>
      <c r="J199" s="110"/>
      <c r="K199" s="55"/>
      <c r="L199" s="110"/>
      <c r="M199" s="110"/>
      <c r="N199" s="61"/>
      <c r="O199" s="61"/>
      <c r="P199" s="61"/>
      <c r="Q199" s="61"/>
      <c r="R199" s="61"/>
      <c r="S199" s="48"/>
    </row>
    <row r="200" spans="1:19" s="14" customFormat="1" ht="18" customHeight="1">
      <c r="A200" s="403"/>
      <c r="B200" s="72" t="s">
        <v>9</v>
      </c>
      <c r="C200" s="61"/>
      <c r="D200" s="61"/>
      <c r="E200" s="61"/>
      <c r="F200" s="61"/>
      <c r="G200" s="55"/>
      <c r="H200" s="110"/>
      <c r="I200" s="110"/>
      <c r="J200" s="110"/>
      <c r="K200" s="55"/>
      <c r="L200" s="110"/>
      <c r="M200" s="110" t="s">
        <v>2</v>
      </c>
      <c r="N200" s="61"/>
      <c r="O200" s="61"/>
      <c r="P200" s="61"/>
      <c r="Q200" s="61"/>
      <c r="R200" s="61"/>
      <c r="S200" s="48"/>
    </row>
    <row r="201" spans="1:19" s="14" customFormat="1" ht="18" customHeight="1">
      <c r="A201" s="403"/>
      <c r="B201" s="72"/>
      <c r="C201" s="61"/>
      <c r="D201" s="61"/>
      <c r="E201" s="61"/>
      <c r="F201" s="61"/>
      <c r="G201" s="55"/>
      <c r="H201" s="110"/>
      <c r="I201" s="110"/>
      <c r="J201" s="110"/>
      <c r="K201" s="55"/>
      <c r="L201" s="110"/>
      <c r="M201" s="387"/>
      <c r="N201" s="61"/>
      <c r="O201" s="61"/>
      <c r="P201" s="61"/>
      <c r="Q201" s="61"/>
      <c r="R201" s="61"/>
      <c r="S201" s="48"/>
    </row>
    <row r="202" spans="1:19" s="14" customFormat="1" ht="18" customHeight="1">
      <c r="A202" s="403"/>
      <c r="B202" s="72" t="s">
        <v>261</v>
      </c>
      <c r="C202" s="61"/>
      <c r="D202" s="61"/>
      <c r="E202" s="61"/>
      <c r="F202" s="61"/>
      <c r="G202" s="55"/>
      <c r="H202" s="110"/>
      <c r="I202" s="110"/>
      <c r="J202" s="110"/>
      <c r="K202" s="55"/>
      <c r="L202" s="110"/>
      <c r="M202" s="417">
        <v>0</v>
      </c>
      <c r="N202" s="61"/>
      <c r="O202" s="61"/>
      <c r="P202" s="61"/>
      <c r="Q202" s="61"/>
      <c r="R202" s="61"/>
      <c r="S202" s="48"/>
    </row>
    <row r="203" spans="1:19" s="14" customFormat="1" ht="18" customHeight="1">
      <c r="A203" s="403"/>
      <c r="B203" s="89" t="s">
        <v>258</v>
      </c>
      <c r="C203" s="61"/>
      <c r="D203" s="61"/>
      <c r="E203" s="61"/>
      <c r="F203" s="61"/>
      <c r="G203" s="55"/>
      <c r="H203" s="110"/>
      <c r="I203" s="110"/>
      <c r="J203" s="110"/>
      <c r="K203" s="55"/>
      <c r="L203" s="110"/>
      <c r="M203" s="390">
        <v>1198</v>
      </c>
      <c r="N203" s="61"/>
      <c r="O203" s="61"/>
      <c r="P203" s="61"/>
      <c r="Q203" s="61"/>
      <c r="R203" s="61"/>
      <c r="S203" s="48"/>
    </row>
    <row r="204" spans="1:19" s="14" customFormat="1" ht="18" customHeight="1">
      <c r="A204" s="403"/>
      <c r="B204" s="72" t="s">
        <v>198</v>
      </c>
      <c r="C204" s="61"/>
      <c r="D204" s="61"/>
      <c r="E204" s="61"/>
      <c r="F204" s="61"/>
      <c r="G204" s="61"/>
      <c r="H204" s="61"/>
      <c r="I204" s="61"/>
      <c r="J204" s="61"/>
      <c r="K204" s="61"/>
      <c r="L204" s="61"/>
      <c r="M204" s="355">
        <v>0</v>
      </c>
      <c r="N204" s="61"/>
      <c r="O204" s="61"/>
      <c r="P204" s="61"/>
      <c r="Q204" s="61"/>
      <c r="R204" s="61"/>
      <c r="S204" s="48"/>
    </row>
    <row r="205" spans="1:19" s="14" customFormat="1" ht="18" customHeight="1">
      <c r="A205" s="403"/>
      <c r="B205" s="72" t="s">
        <v>228</v>
      </c>
      <c r="C205" s="61"/>
      <c r="D205" s="61"/>
      <c r="E205" s="61"/>
      <c r="F205" s="61"/>
      <c r="G205" s="61"/>
      <c r="H205" s="61"/>
      <c r="I205" s="61"/>
      <c r="J205" s="61"/>
      <c r="K205" s="61"/>
      <c r="L205" s="61"/>
      <c r="M205" s="356">
        <f>SUM(M202:M204)</f>
        <v>1198</v>
      </c>
      <c r="N205" s="61"/>
      <c r="O205" s="61"/>
      <c r="P205" s="61"/>
      <c r="Q205" s="61"/>
      <c r="R205" s="61"/>
      <c r="S205" s="48"/>
    </row>
    <row r="206" spans="1:19" s="14" customFormat="1" ht="18" customHeight="1">
      <c r="A206" s="403"/>
      <c r="B206" s="72" t="s">
        <v>253</v>
      </c>
      <c r="C206" s="61"/>
      <c r="D206" s="61"/>
      <c r="E206" s="61"/>
      <c r="F206" s="61"/>
      <c r="G206" s="61"/>
      <c r="H206" s="61"/>
      <c r="I206" s="61"/>
      <c r="J206" s="61"/>
      <c r="K206" s="61"/>
      <c r="L206" s="61"/>
      <c r="M206" s="420">
        <v>-4</v>
      </c>
      <c r="N206" s="61"/>
      <c r="O206" s="61"/>
      <c r="P206" s="61"/>
      <c r="Q206" s="61"/>
      <c r="R206" s="61"/>
      <c r="S206" s="48"/>
    </row>
    <row r="207" spans="1:19" s="14" customFormat="1" ht="18" customHeight="1" thickBot="1">
      <c r="A207" s="403"/>
      <c r="B207" s="72" t="s">
        <v>229</v>
      </c>
      <c r="C207" s="61"/>
      <c r="D207" s="61"/>
      <c r="E207" s="61"/>
      <c r="F207" s="61"/>
      <c r="G207" s="61"/>
      <c r="H207" s="61"/>
      <c r="I207" s="61"/>
      <c r="J207" s="61"/>
      <c r="K207" s="61"/>
      <c r="L207" s="61"/>
      <c r="M207" s="357">
        <f>SUM(M204:M206)</f>
        <v>1194</v>
      </c>
      <c r="N207" s="61"/>
      <c r="O207" s="61"/>
      <c r="P207" s="61"/>
      <c r="Q207" s="61"/>
      <c r="R207" s="61"/>
      <c r="S207" s="48"/>
    </row>
    <row r="208" spans="1:19" s="14" customFormat="1" ht="18" customHeight="1" thickTop="1">
      <c r="A208" s="403"/>
      <c r="B208" s="72"/>
      <c r="C208" s="61"/>
      <c r="D208" s="61"/>
      <c r="E208" s="61"/>
      <c r="F208" s="61"/>
      <c r="G208" s="61"/>
      <c r="H208" s="61"/>
      <c r="I208" s="61"/>
      <c r="J208" s="61"/>
      <c r="K208" s="61"/>
      <c r="L208" s="61"/>
      <c r="M208" s="417"/>
      <c r="N208" s="61"/>
      <c r="O208" s="61"/>
      <c r="P208" s="61"/>
      <c r="Q208" s="61"/>
      <c r="R208" s="61"/>
      <c r="S208" s="48"/>
    </row>
    <row r="209" spans="1:19" s="14" customFormat="1" ht="18" customHeight="1">
      <c r="A209" s="403"/>
      <c r="B209" s="418" t="s">
        <v>262</v>
      </c>
      <c r="C209" s="61"/>
      <c r="D209" s="61"/>
      <c r="E209" s="61"/>
      <c r="F209" s="61"/>
      <c r="G209" s="61"/>
      <c r="H209" s="61"/>
      <c r="I209" s="61"/>
      <c r="J209" s="61"/>
      <c r="K209" s="61"/>
      <c r="L209" s="61"/>
      <c r="M209" s="388"/>
      <c r="N209" s="61"/>
      <c r="O209" s="61"/>
      <c r="P209" s="61"/>
      <c r="Q209" s="61"/>
      <c r="R209" s="61"/>
      <c r="S209" s="48"/>
    </row>
    <row r="210" spans="1:19" s="14" customFormat="1" ht="18" customHeight="1">
      <c r="A210" s="403"/>
      <c r="B210" s="418"/>
      <c r="C210" s="61"/>
      <c r="D210" s="61"/>
      <c r="E210" s="61"/>
      <c r="F210" s="61"/>
      <c r="G210" s="61"/>
      <c r="H210" s="61"/>
      <c r="I210" s="61"/>
      <c r="J210" s="61"/>
      <c r="K210" s="61"/>
      <c r="L210" s="61"/>
      <c r="M210" s="388"/>
      <c r="N210" s="61"/>
      <c r="O210" s="61"/>
      <c r="P210" s="61"/>
      <c r="Q210" s="61"/>
      <c r="R210" s="61"/>
      <c r="S210" s="48"/>
    </row>
    <row r="211" spans="1:19" s="14" customFormat="1" ht="18" customHeight="1">
      <c r="A211" s="403"/>
      <c r="B211" s="72"/>
      <c r="C211" s="61"/>
      <c r="D211" s="61"/>
      <c r="E211" s="61"/>
      <c r="F211" s="61"/>
      <c r="G211" s="61"/>
      <c r="H211" s="61"/>
      <c r="I211" s="61"/>
      <c r="J211" s="61"/>
      <c r="K211" s="61"/>
      <c r="L211" s="61"/>
      <c r="M211" s="344"/>
      <c r="N211" s="61"/>
      <c r="O211" s="61"/>
      <c r="P211" s="61"/>
      <c r="Q211" s="61"/>
      <c r="R211" s="61"/>
      <c r="S211" s="48"/>
    </row>
    <row r="212" spans="1:18" s="14" customFormat="1" ht="23.25" customHeight="1">
      <c r="A212" s="404">
        <v>12</v>
      </c>
      <c r="B212" s="467" t="s">
        <v>225</v>
      </c>
      <c r="C212" s="467"/>
      <c r="D212" s="467"/>
      <c r="E212" s="467"/>
      <c r="F212" s="467"/>
      <c r="G212" s="467"/>
      <c r="H212" s="467"/>
      <c r="I212" s="467"/>
      <c r="J212" s="467"/>
      <c r="K212" s="467"/>
      <c r="L212" s="467"/>
      <c r="M212" s="467"/>
      <c r="N212" s="59"/>
      <c r="O212" s="59"/>
      <c r="P212" s="59"/>
      <c r="Q212" s="59"/>
      <c r="R212" s="56"/>
    </row>
    <row r="213" spans="1:18" s="14" customFormat="1" ht="18" customHeight="1">
      <c r="A213" s="404"/>
      <c r="B213" s="467"/>
      <c r="C213" s="467"/>
      <c r="D213" s="467"/>
      <c r="E213" s="467"/>
      <c r="F213" s="467"/>
      <c r="G213" s="467"/>
      <c r="H213" s="467"/>
      <c r="I213" s="467"/>
      <c r="J213" s="467"/>
      <c r="K213" s="467"/>
      <c r="L213" s="467"/>
      <c r="M213" s="467"/>
      <c r="N213" s="59"/>
      <c r="O213" s="59"/>
      <c r="P213" s="59"/>
      <c r="Q213" s="59"/>
      <c r="R213" s="56"/>
    </row>
    <row r="214" spans="1:18" s="14" customFormat="1" ht="18" customHeight="1">
      <c r="A214" s="404"/>
      <c r="B214" s="60"/>
      <c r="C214" s="56"/>
      <c r="D214" s="56"/>
      <c r="E214" s="56"/>
      <c r="F214" s="56"/>
      <c r="G214" s="56"/>
      <c r="H214" s="56"/>
      <c r="I214" s="56"/>
      <c r="J214" s="56"/>
      <c r="K214" s="59"/>
      <c r="L214" s="59"/>
      <c r="M214" s="59"/>
      <c r="N214" s="59"/>
      <c r="P214" s="107"/>
      <c r="Q214" s="59"/>
      <c r="R214" s="56"/>
    </row>
    <row r="215" spans="1:18" s="14" customFormat="1" ht="18" customHeight="1">
      <c r="A215" s="404"/>
      <c r="B215" s="60"/>
      <c r="C215" s="56"/>
      <c r="D215" s="56"/>
      <c r="E215" s="56"/>
      <c r="F215" s="56"/>
      <c r="G215" s="56"/>
      <c r="H215" s="56"/>
      <c r="I215" s="56"/>
      <c r="J215" s="56"/>
      <c r="K215" s="59"/>
      <c r="L215" s="59"/>
      <c r="M215" s="59"/>
      <c r="N215" s="59"/>
      <c r="P215" s="49"/>
      <c r="Q215" s="59"/>
      <c r="R215" s="56"/>
    </row>
    <row r="216" spans="1:18" s="14" customFormat="1" ht="18" customHeight="1">
      <c r="A216" s="404"/>
      <c r="B216" s="60"/>
      <c r="C216" s="56"/>
      <c r="D216" s="56"/>
      <c r="E216" s="56"/>
      <c r="F216" s="56"/>
      <c r="G216" s="56"/>
      <c r="H216" s="56"/>
      <c r="I216" s="56"/>
      <c r="J216" s="56"/>
      <c r="K216" s="59"/>
      <c r="L216" s="59"/>
      <c r="M216" s="59"/>
      <c r="N216" s="59"/>
      <c r="P216" s="107"/>
      <c r="Q216" s="59"/>
      <c r="R216" s="56"/>
    </row>
    <row r="217" spans="1:18" s="14" customFormat="1" ht="18" customHeight="1">
      <c r="A217" s="404"/>
      <c r="B217" s="60"/>
      <c r="C217" s="56"/>
      <c r="D217" s="56"/>
      <c r="E217" s="56"/>
      <c r="F217" s="56"/>
      <c r="G217" s="56"/>
      <c r="H217" s="56"/>
      <c r="I217" s="56"/>
      <c r="J217" s="56"/>
      <c r="K217" s="59"/>
      <c r="L217" s="59"/>
      <c r="M217" s="59"/>
      <c r="N217" s="59"/>
      <c r="O217" s="59"/>
      <c r="P217" s="59"/>
      <c r="Q217" s="59"/>
      <c r="R217" s="56"/>
    </row>
    <row r="218" spans="1:18" s="14" customFormat="1" ht="18" customHeight="1">
      <c r="A218" s="404"/>
      <c r="B218" s="60"/>
      <c r="C218" s="56"/>
      <c r="D218" s="56"/>
      <c r="E218" s="56"/>
      <c r="F218" s="56"/>
      <c r="G218" s="56"/>
      <c r="H218" s="56"/>
      <c r="I218" s="56"/>
      <c r="J218" s="56"/>
      <c r="K218" s="59"/>
      <c r="L218" s="59"/>
      <c r="M218" s="59"/>
      <c r="N218" s="59"/>
      <c r="O218" s="59"/>
      <c r="P218" s="59"/>
      <c r="Q218" s="59"/>
      <c r="R218" s="56"/>
    </row>
    <row r="219" spans="1:18" s="14" customFormat="1" ht="14.25" customHeight="1">
      <c r="A219" s="404"/>
      <c r="B219" s="60"/>
      <c r="C219" s="56"/>
      <c r="D219" s="56"/>
      <c r="E219" s="56"/>
      <c r="F219" s="56"/>
      <c r="G219" s="56"/>
      <c r="H219" s="56"/>
      <c r="I219" s="56"/>
      <c r="J219" s="56"/>
      <c r="K219" s="59"/>
      <c r="L219" s="59"/>
      <c r="M219" s="59"/>
      <c r="N219" s="59"/>
      <c r="O219" s="59"/>
      <c r="P219" s="59"/>
      <c r="Q219" s="59"/>
      <c r="R219" s="56"/>
    </row>
    <row r="220" spans="1:18" s="14" customFormat="1" ht="18" customHeight="1">
      <c r="A220" s="404"/>
      <c r="B220" s="60"/>
      <c r="C220" s="56"/>
      <c r="D220" s="56"/>
      <c r="E220" s="56"/>
      <c r="F220" s="56"/>
      <c r="G220" s="56"/>
      <c r="H220" s="56"/>
      <c r="I220" s="56"/>
      <c r="J220" s="56"/>
      <c r="K220" s="59"/>
      <c r="L220" s="59"/>
      <c r="M220" s="59"/>
      <c r="N220" s="59"/>
      <c r="O220" s="59"/>
      <c r="P220" s="59"/>
      <c r="Q220" s="59"/>
      <c r="R220" s="56"/>
    </row>
    <row r="221" spans="1:18" s="14" customFormat="1" ht="18" customHeight="1">
      <c r="A221" s="404"/>
      <c r="B221" s="60"/>
      <c r="C221" s="56"/>
      <c r="D221" s="56"/>
      <c r="E221" s="56"/>
      <c r="F221" s="56"/>
      <c r="G221" s="56"/>
      <c r="H221" s="56"/>
      <c r="I221" s="56"/>
      <c r="J221" s="56"/>
      <c r="K221" s="59"/>
      <c r="L221" s="59"/>
      <c r="M221" s="59"/>
      <c r="N221" s="59"/>
      <c r="O221" s="59"/>
      <c r="P221" s="59"/>
      <c r="Q221" s="59"/>
      <c r="R221" s="56"/>
    </row>
    <row r="222" spans="1:18" s="14" customFormat="1" ht="18" customHeight="1">
      <c r="A222" s="404"/>
      <c r="B222" s="60"/>
      <c r="C222" s="56"/>
      <c r="D222" s="56"/>
      <c r="E222" s="56"/>
      <c r="F222" s="56"/>
      <c r="G222" s="56"/>
      <c r="H222" s="56"/>
      <c r="I222" s="56"/>
      <c r="J222" s="56"/>
      <c r="K222" s="59"/>
      <c r="L222" s="59"/>
      <c r="M222" s="59"/>
      <c r="N222" s="59"/>
      <c r="O222" s="59"/>
      <c r="P222" s="59"/>
      <c r="Q222" s="59"/>
      <c r="R222" s="56"/>
    </row>
    <row r="223" spans="1:18" s="14" customFormat="1" ht="18.75">
      <c r="A223" s="404"/>
      <c r="B223" s="60"/>
      <c r="C223" s="56"/>
      <c r="D223" s="56"/>
      <c r="E223" s="56"/>
      <c r="F223" s="56"/>
      <c r="G223" s="56"/>
      <c r="H223" s="56"/>
      <c r="I223" s="56"/>
      <c r="J223" s="56"/>
      <c r="K223" s="59"/>
      <c r="L223" s="59"/>
      <c r="M223" s="59"/>
      <c r="N223" s="59"/>
      <c r="O223" s="59"/>
      <c r="P223" s="59"/>
      <c r="Q223" s="59"/>
      <c r="R223" s="56"/>
    </row>
    <row r="224" spans="1:18" s="14" customFormat="1" ht="18.75">
      <c r="A224" s="404"/>
      <c r="B224" s="60"/>
      <c r="C224" s="56"/>
      <c r="D224" s="56"/>
      <c r="E224" s="56"/>
      <c r="F224" s="56"/>
      <c r="G224" s="56"/>
      <c r="H224" s="56"/>
      <c r="I224" s="56"/>
      <c r="J224" s="56"/>
      <c r="K224" s="59"/>
      <c r="L224" s="59"/>
      <c r="M224" s="59"/>
      <c r="N224" s="59"/>
      <c r="O224" s="59"/>
      <c r="P224" s="59"/>
      <c r="Q224" s="59"/>
      <c r="R224" s="56"/>
    </row>
    <row r="225" spans="1:18" s="104" customFormat="1" ht="18" customHeight="1">
      <c r="A225" s="405">
        <v>13</v>
      </c>
      <c r="B225" s="470" t="s">
        <v>246</v>
      </c>
      <c r="C225" s="471"/>
      <c r="D225" s="471"/>
      <c r="E225" s="471"/>
      <c r="F225" s="471"/>
      <c r="G225" s="471"/>
      <c r="H225" s="471"/>
      <c r="I225" s="471"/>
      <c r="J225" s="471"/>
      <c r="K225" s="471"/>
      <c r="L225" s="471"/>
      <c r="M225" s="471"/>
      <c r="N225" s="103"/>
      <c r="O225" s="103"/>
      <c r="P225" s="103"/>
      <c r="Q225" s="103"/>
      <c r="R225" s="103"/>
    </row>
    <row r="226" spans="1:18" s="104" customFormat="1" ht="18" customHeight="1">
      <c r="A226" s="405"/>
      <c r="B226" s="471"/>
      <c r="C226" s="471"/>
      <c r="D226" s="471"/>
      <c r="E226" s="471"/>
      <c r="F226" s="471"/>
      <c r="G226" s="471"/>
      <c r="H226" s="471"/>
      <c r="I226" s="471"/>
      <c r="J226" s="471"/>
      <c r="K226" s="471"/>
      <c r="L226" s="471"/>
      <c r="M226" s="471"/>
      <c r="N226" s="103"/>
      <c r="O226" s="103"/>
      <c r="P226" s="103"/>
      <c r="Q226" s="103"/>
      <c r="R226" s="103"/>
    </row>
    <row r="227" spans="1:18" s="104" customFormat="1" ht="18" customHeight="1">
      <c r="A227" s="405"/>
      <c r="B227" s="105"/>
      <c r="C227" s="103"/>
      <c r="D227" s="103"/>
      <c r="E227" s="103"/>
      <c r="F227" s="103"/>
      <c r="G227" s="103"/>
      <c r="H227" s="103"/>
      <c r="I227" s="103"/>
      <c r="J227" s="103"/>
      <c r="K227" s="103"/>
      <c r="L227" s="103"/>
      <c r="M227" s="103"/>
      <c r="N227" s="103"/>
      <c r="O227" s="103"/>
      <c r="P227" s="283" t="s">
        <v>9</v>
      </c>
      <c r="Q227" s="103"/>
      <c r="R227" s="103"/>
    </row>
    <row r="228" spans="1:27" s="104" customFormat="1" ht="18" customHeight="1">
      <c r="A228" s="405"/>
      <c r="N228" s="66"/>
      <c r="O228" s="66"/>
      <c r="P228" s="460"/>
      <c r="Q228" s="460"/>
      <c r="R228" s="460"/>
      <c r="S228" s="460"/>
      <c r="T228" s="460"/>
      <c r="U228" s="460"/>
      <c r="V228" s="460"/>
      <c r="W228" s="460"/>
      <c r="X228" s="460"/>
      <c r="Y228" s="460"/>
      <c r="Z228" s="460"/>
      <c r="AA228" s="460"/>
    </row>
    <row r="229" spans="1:27" s="104" customFormat="1" ht="18" customHeight="1">
      <c r="A229" s="405"/>
      <c r="N229" s="66"/>
      <c r="O229" s="66"/>
      <c r="P229" s="460"/>
      <c r="Q229" s="460"/>
      <c r="R229" s="460"/>
      <c r="S229" s="460"/>
      <c r="T229" s="460"/>
      <c r="U229" s="460"/>
      <c r="V229" s="460"/>
      <c r="W229" s="460"/>
      <c r="X229" s="460"/>
      <c r="Y229" s="460"/>
      <c r="Z229" s="460"/>
      <c r="AA229" s="460"/>
    </row>
    <row r="230" spans="1:27" s="104" customFormat="1" ht="18" customHeight="1">
      <c r="A230" s="405"/>
      <c r="N230" s="66"/>
      <c r="O230" s="66"/>
      <c r="P230" s="66"/>
      <c r="Q230" s="66"/>
      <c r="R230" s="66"/>
      <c r="S230" s="66"/>
      <c r="T230" s="66"/>
      <c r="U230" s="66"/>
      <c r="V230" s="66"/>
      <c r="W230" s="66"/>
      <c r="X230" s="66"/>
      <c r="Y230" s="66"/>
      <c r="Z230" s="66"/>
      <c r="AA230" s="66"/>
    </row>
    <row r="231" spans="1:27" s="104" customFormat="1" ht="24" customHeight="1">
      <c r="A231" s="405"/>
      <c r="N231" s="66"/>
      <c r="O231" s="66"/>
      <c r="P231" s="460"/>
      <c r="Q231" s="460"/>
      <c r="R231" s="460"/>
      <c r="S231" s="460"/>
      <c r="T231" s="460"/>
      <c r="U231" s="460"/>
      <c r="V231" s="460"/>
      <c r="W231" s="460"/>
      <c r="X231" s="460"/>
      <c r="Y231" s="460"/>
      <c r="Z231" s="460"/>
      <c r="AA231" s="460"/>
    </row>
    <row r="232" spans="1:27" s="104" customFormat="1" ht="22.5" customHeight="1">
      <c r="A232" s="405"/>
      <c r="N232" s="66"/>
      <c r="O232" s="66"/>
      <c r="P232" s="284"/>
      <c r="Q232" s="66"/>
      <c r="R232" s="66"/>
      <c r="S232" s="66"/>
      <c r="T232" s="66"/>
      <c r="U232" s="66"/>
      <c r="V232" s="66"/>
      <c r="W232" s="66"/>
      <c r="X232" s="66"/>
      <c r="Y232" s="66"/>
      <c r="Z232" s="66"/>
      <c r="AA232" s="66"/>
    </row>
    <row r="233" spans="1:27" s="104" customFormat="1" ht="18" customHeight="1">
      <c r="A233" s="405"/>
      <c r="N233" s="66"/>
      <c r="O233" s="66"/>
      <c r="P233" s="284"/>
      <c r="Q233" s="66"/>
      <c r="R233" s="66"/>
      <c r="S233" s="66"/>
      <c r="T233" s="66"/>
      <c r="U233" s="66"/>
      <c r="V233" s="66"/>
      <c r="W233" s="66"/>
      <c r="X233" s="66"/>
      <c r="Y233" s="66"/>
      <c r="Z233" s="66"/>
      <c r="AA233" s="66"/>
    </row>
    <row r="234" spans="1:27" s="104" customFormat="1" ht="18" customHeight="1">
      <c r="A234" s="405"/>
      <c r="N234" s="66"/>
      <c r="O234" s="66"/>
      <c r="P234" s="66"/>
      <c r="Q234" s="66"/>
      <c r="R234" s="66"/>
      <c r="S234" s="66"/>
      <c r="T234" s="66"/>
      <c r="U234" s="66"/>
      <c r="V234" s="66"/>
      <c r="W234" s="66"/>
      <c r="X234" s="66"/>
      <c r="Y234" s="66"/>
      <c r="Z234" s="66"/>
      <c r="AA234" s="66"/>
    </row>
    <row r="235" spans="1:27" s="104" customFormat="1" ht="18" customHeight="1">
      <c r="A235" s="405"/>
      <c r="N235" s="66"/>
      <c r="O235" s="66"/>
      <c r="P235" s="66"/>
      <c r="Q235" s="66"/>
      <c r="R235" s="66"/>
      <c r="S235" s="66"/>
      <c r="T235" s="66"/>
      <c r="U235" s="66"/>
      <c r="V235" s="66"/>
      <c r="W235" s="66"/>
      <c r="X235" s="66"/>
      <c r="Y235" s="66"/>
      <c r="Z235" s="66"/>
      <c r="AA235" s="66"/>
    </row>
    <row r="236" spans="1:18" s="14" customFormat="1" ht="18" customHeight="1">
      <c r="A236" s="404">
        <v>14</v>
      </c>
      <c r="B236" s="394" t="s">
        <v>70</v>
      </c>
      <c r="C236" s="49"/>
      <c r="G236" s="62"/>
      <c r="H236" s="62"/>
      <c r="I236" s="18"/>
      <c r="J236" s="18"/>
      <c r="K236" s="62"/>
      <c r="L236" s="62"/>
      <c r="M236" s="62"/>
      <c r="N236" s="62"/>
      <c r="O236" s="62"/>
      <c r="P236" s="62"/>
      <c r="Q236" s="62"/>
      <c r="R236" s="18"/>
    </row>
    <row r="237" spans="1:18" s="14" customFormat="1" ht="18" customHeight="1">
      <c r="A237" s="404"/>
      <c r="B237" s="60"/>
      <c r="C237" s="49"/>
      <c r="G237" s="62"/>
      <c r="H237" s="62"/>
      <c r="I237" s="18"/>
      <c r="J237" s="18"/>
      <c r="K237" s="62"/>
      <c r="L237" s="62"/>
      <c r="M237" s="62"/>
      <c r="N237" s="62"/>
      <c r="O237" s="62"/>
      <c r="P237" s="62"/>
      <c r="Q237" s="62"/>
      <c r="R237" s="18"/>
    </row>
    <row r="238" spans="1:18" s="14" customFormat="1" ht="18" customHeight="1">
      <c r="A238" s="404"/>
      <c r="B238" s="60"/>
      <c r="C238" s="49"/>
      <c r="G238" s="62"/>
      <c r="H238" s="62"/>
      <c r="I238" s="18"/>
      <c r="J238" s="18"/>
      <c r="K238" s="62"/>
      <c r="L238" s="62"/>
      <c r="M238" s="62"/>
      <c r="N238" s="62"/>
      <c r="O238" s="62"/>
      <c r="P238" s="62"/>
      <c r="Q238" s="62"/>
      <c r="R238" s="18"/>
    </row>
    <row r="239" spans="1:18" s="14" customFormat="1" ht="18" customHeight="1">
      <c r="A239" s="404"/>
      <c r="B239" s="60"/>
      <c r="C239" s="49"/>
      <c r="G239" s="62"/>
      <c r="H239" s="62"/>
      <c r="I239" s="18"/>
      <c r="J239" s="18"/>
      <c r="K239" s="62"/>
      <c r="L239" s="62"/>
      <c r="M239" s="62"/>
      <c r="N239" s="62"/>
      <c r="O239" s="62"/>
      <c r="P239" s="62"/>
      <c r="Q239" s="62"/>
      <c r="R239" s="18"/>
    </row>
    <row r="240" spans="1:18" s="14" customFormat="1" ht="18" customHeight="1">
      <c r="A240" s="404"/>
      <c r="B240" s="60"/>
      <c r="C240" s="49"/>
      <c r="G240" s="62"/>
      <c r="H240" s="62"/>
      <c r="I240" s="18"/>
      <c r="J240" s="18"/>
      <c r="K240" s="62"/>
      <c r="L240" s="62"/>
      <c r="M240" s="62"/>
      <c r="N240" s="62"/>
      <c r="O240" s="62"/>
      <c r="P240" s="62"/>
      <c r="Q240" s="62"/>
      <c r="R240" s="18"/>
    </row>
    <row r="241" spans="1:18" s="14" customFormat="1" ht="12.75" customHeight="1">
      <c r="A241" s="404"/>
      <c r="B241" s="60"/>
      <c r="C241" s="49"/>
      <c r="G241" s="62"/>
      <c r="H241" s="62"/>
      <c r="I241" s="18"/>
      <c r="J241" s="18"/>
      <c r="K241" s="62"/>
      <c r="L241" s="62"/>
      <c r="M241" s="62"/>
      <c r="N241" s="62"/>
      <c r="O241" s="62"/>
      <c r="P241" s="62"/>
      <c r="Q241" s="62"/>
      <c r="R241" s="18"/>
    </row>
    <row r="242" spans="1:18" s="14" customFormat="1" ht="11.25" customHeight="1">
      <c r="A242" s="404"/>
      <c r="B242" s="60"/>
      <c r="C242" s="49"/>
      <c r="G242" s="62"/>
      <c r="H242" s="62"/>
      <c r="I242" s="18"/>
      <c r="J242" s="18"/>
      <c r="K242" s="62"/>
      <c r="L242" s="62"/>
      <c r="M242" s="62"/>
      <c r="N242" s="62"/>
      <c r="O242" s="62"/>
      <c r="P242" s="62"/>
      <c r="Q242" s="62"/>
      <c r="R242" s="18"/>
    </row>
    <row r="243" spans="1:18" s="14" customFormat="1" ht="18.75">
      <c r="A243" s="404"/>
      <c r="B243" s="60"/>
      <c r="C243" s="49"/>
      <c r="G243" s="62"/>
      <c r="H243" s="62"/>
      <c r="I243" s="18"/>
      <c r="J243" s="18"/>
      <c r="K243" s="62"/>
      <c r="L243" s="62"/>
      <c r="M243" s="62"/>
      <c r="N243" s="62"/>
      <c r="O243" s="62"/>
      <c r="P243" s="62"/>
      <c r="Q243" s="62"/>
      <c r="R243" s="18"/>
    </row>
    <row r="244" spans="1:18" s="14" customFormat="1" ht="18.75">
      <c r="A244" s="404"/>
      <c r="B244" s="60"/>
      <c r="C244" s="49"/>
      <c r="G244" s="62"/>
      <c r="H244" s="62"/>
      <c r="I244" s="18"/>
      <c r="J244" s="18"/>
      <c r="K244" s="62"/>
      <c r="L244" s="62"/>
      <c r="M244" s="62"/>
      <c r="N244" s="62"/>
      <c r="O244" s="62"/>
      <c r="P244" s="62"/>
      <c r="Q244" s="62"/>
      <c r="R244" s="18"/>
    </row>
    <row r="245" spans="1:18" s="14" customFormat="1" ht="18" customHeight="1">
      <c r="A245" s="404">
        <v>15</v>
      </c>
      <c r="B245" s="394" t="s">
        <v>71</v>
      </c>
      <c r="C245" s="49"/>
      <c r="G245" s="62"/>
      <c r="H245" s="62"/>
      <c r="I245" s="18"/>
      <c r="J245" s="18"/>
      <c r="K245" s="62"/>
      <c r="L245" s="62"/>
      <c r="M245" s="62"/>
      <c r="N245" s="62"/>
      <c r="O245" s="62"/>
      <c r="P245" s="62"/>
      <c r="Q245" s="62"/>
      <c r="R245" s="18"/>
    </row>
    <row r="246" spans="1:18" s="14" customFormat="1" ht="18" customHeight="1">
      <c r="A246" s="404"/>
      <c r="B246" s="64"/>
      <c r="C246" s="49"/>
      <c r="G246" s="62"/>
      <c r="H246" s="62"/>
      <c r="I246" s="18"/>
      <c r="J246" s="18"/>
      <c r="K246" s="62"/>
      <c r="L246" s="62"/>
      <c r="M246" s="62"/>
      <c r="N246" s="62"/>
      <c r="O246" s="62"/>
      <c r="P246" s="62"/>
      <c r="Q246" s="62"/>
      <c r="R246" s="18"/>
    </row>
    <row r="247" spans="1:18" s="14" customFormat="1" ht="18" customHeight="1">
      <c r="A247" s="406"/>
      <c r="B247" s="49"/>
      <c r="C247" s="56"/>
      <c r="D247" s="56"/>
      <c r="E247" s="56"/>
      <c r="F247" s="56"/>
      <c r="G247" s="56"/>
      <c r="H247" s="56"/>
      <c r="I247" s="56"/>
      <c r="J247" s="56"/>
      <c r="K247" s="59"/>
      <c r="L247" s="59"/>
      <c r="M247" s="59"/>
      <c r="N247" s="59"/>
      <c r="O247" s="59"/>
      <c r="P247" s="59"/>
      <c r="Q247" s="59"/>
      <c r="R247" s="56"/>
    </row>
    <row r="248" spans="1:18" s="14" customFormat="1" ht="18" customHeight="1">
      <c r="A248" s="406"/>
      <c r="B248" s="49"/>
      <c r="C248" s="56"/>
      <c r="D248" s="56"/>
      <c r="E248" s="56"/>
      <c r="F248" s="56"/>
      <c r="G248" s="56"/>
      <c r="H248" s="56"/>
      <c r="I248" s="56"/>
      <c r="J248" s="56"/>
      <c r="K248" s="59"/>
      <c r="L248" s="59"/>
      <c r="M248" s="59"/>
      <c r="N248" s="59"/>
      <c r="O248" s="59"/>
      <c r="P248" s="59"/>
      <c r="Q248" s="59"/>
      <c r="R248" s="56"/>
    </row>
    <row r="249" spans="1:18" s="14" customFormat="1" ht="18" customHeight="1">
      <c r="A249" s="406"/>
      <c r="B249" s="49"/>
      <c r="C249" s="56"/>
      <c r="D249" s="56"/>
      <c r="E249" s="56"/>
      <c r="F249" s="56"/>
      <c r="G249" s="56"/>
      <c r="H249" s="56"/>
      <c r="I249" s="56"/>
      <c r="J249" s="56"/>
      <c r="K249" s="59"/>
      <c r="L249" s="59"/>
      <c r="M249" s="59"/>
      <c r="N249" s="59"/>
      <c r="O249" s="59"/>
      <c r="P249" s="59"/>
      <c r="Q249" s="59"/>
      <c r="R249" s="56"/>
    </row>
    <row r="250" spans="1:18" s="14" customFormat="1" ht="18" customHeight="1">
      <c r="A250" s="404">
        <v>16</v>
      </c>
      <c r="B250" s="394" t="s">
        <v>221</v>
      </c>
      <c r="C250" s="56"/>
      <c r="D250" s="56"/>
      <c r="E250" s="56"/>
      <c r="F250" s="56"/>
      <c r="G250" s="56"/>
      <c r="H250" s="56"/>
      <c r="I250" s="56"/>
      <c r="J250" s="56"/>
      <c r="K250" s="59"/>
      <c r="L250" s="59"/>
      <c r="M250" s="59"/>
      <c r="N250" s="59"/>
      <c r="O250" s="59"/>
      <c r="P250" s="59"/>
      <c r="Q250" s="59"/>
      <c r="R250" s="56"/>
    </row>
    <row r="251" spans="1:18" s="14" customFormat="1" ht="18" customHeight="1">
      <c r="A251" s="404"/>
      <c r="B251" s="60"/>
      <c r="C251" s="56"/>
      <c r="D251" s="56"/>
      <c r="E251" s="56"/>
      <c r="F251" s="56"/>
      <c r="G251" s="463" t="s">
        <v>95</v>
      </c>
      <c r="H251" s="463"/>
      <c r="I251" s="463"/>
      <c r="J251" s="59"/>
      <c r="K251" s="466" t="s">
        <v>80</v>
      </c>
      <c r="L251" s="466"/>
      <c r="M251" s="466"/>
      <c r="N251" s="59"/>
      <c r="O251" s="59"/>
      <c r="P251" s="59"/>
      <c r="Q251" s="59"/>
      <c r="R251" s="56"/>
    </row>
    <row r="252" spans="1:18" s="14" customFormat="1" ht="18" customHeight="1">
      <c r="A252" s="406"/>
      <c r="B252" s="65"/>
      <c r="D252" s="73"/>
      <c r="F252" s="74"/>
      <c r="G252" s="463" t="s">
        <v>24</v>
      </c>
      <c r="H252" s="463"/>
      <c r="I252" s="463"/>
      <c r="J252" s="59"/>
      <c r="K252" s="466" t="s">
        <v>24</v>
      </c>
      <c r="L252" s="466"/>
      <c r="M252" s="466"/>
      <c r="N252" s="74"/>
      <c r="O252" s="74"/>
      <c r="P252" s="74"/>
      <c r="Q252" s="74"/>
      <c r="R252" s="56"/>
    </row>
    <row r="253" spans="1:17" s="14" customFormat="1" ht="18" customHeight="1">
      <c r="A253" s="406"/>
      <c r="C253" s="65"/>
      <c r="D253" s="62"/>
      <c r="G253" s="55"/>
      <c r="H253" s="260"/>
      <c r="I253" s="349" t="str">
        <f>'format-pl a'!C10</f>
        <v>31.12.2008</v>
      </c>
      <c r="J253" s="266"/>
      <c r="K253" s="350"/>
      <c r="L253" s="349"/>
      <c r="M253" s="349" t="str">
        <f>I253</f>
        <v>31.12.2008</v>
      </c>
      <c r="N253" s="260"/>
      <c r="O253" s="75"/>
      <c r="P253" s="75"/>
      <c r="Q253" s="75"/>
    </row>
    <row r="254" spans="1:17" s="14" customFormat="1" ht="18" customHeight="1">
      <c r="A254" s="406"/>
      <c r="C254" s="65"/>
      <c r="D254" s="62"/>
      <c r="G254" s="55"/>
      <c r="H254" s="110"/>
      <c r="I254" s="110" t="s">
        <v>2</v>
      </c>
      <c r="J254" s="110"/>
      <c r="K254" s="55"/>
      <c r="L254" s="110"/>
      <c r="M254" s="110" t="s">
        <v>2</v>
      </c>
      <c r="N254" s="110"/>
      <c r="O254" s="77"/>
      <c r="P254" s="77"/>
      <c r="Q254" s="77"/>
    </row>
    <row r="255" spans="1:17" s="14" customFormat="1" ht="18" customHeight="1">
      <c r="A255" s="406"/>
      <c r="B255" s="48" t="s">
        <v>92</v>
      </c>
      <c r="D255" s="79"/>
      <c r="H255" s="62"/>
      <c r="I255" s="18"/>
      <c r="J255" s="80"/>
      <c r="L255" s="62"/>
      <c r="M255" s="18"/>
      <c r="N255" s="62"/>
      <c r="O255" s="62"/>
      <c r="P255" s="62"/>
      <c r="Q255" s="62"/>
    </row>
    <row r="256" spans="1:17" s="14" customFormat="1" ht="18" customHeight="1">
      <c r="A256" s="406"/>
      <c r="B256" s="78" t="s">
        <v>211</v>
      </c>
      <c r="D256" s="79"/>
      <c r="H256" s="62"/>
      <c r="I256" s="351">
        <v>3324000</v>
      </c>
      <c r="J256" s="248"/>
      <c r="K256" s="351"/>
      <c r="L256" s="225"/>
      <c r="M256" s="351">
        <v>9520000</v>
      </c>
      <c r="N256" s="62"/>
      <c r="O256" s="62"/>
      <c r="P256" s="62"/>
      <c r="Q256" s="62"/>
    </row>
    <row r="257" spans="1:17" s="14" customFormat="1" ht="18" customHeight="1">
      <c r="A257" s="406"/>
      <c r="B257" s="78" t="s">
        <v>272</v>
      </c>
      <c r="D257" s="79"/>
      <c r="H257" s="62"/>
      <c r="I257" s="351">
        <v>1481000</v>
      </c>
      <c r="J257" s="248"/>
      <c r="K257" s="351"/>
      <c r="L257" s="225"/>
      <c r="M257" s="351">
        <v>1008000</v>
      </c>
      <c r="N257" s="62"/>
      <c r="O257" s="62"/>
      <c r="P257" s="62"/>
      <c r="Q257" s="62"/>
    </row>
    <row r="258" spans="1:17" s="14" customFormat="1" ht="18" customHeight="1">
      <c r="A258" s="406"/>
      <c r="B258" s="78"/>
      <c r="D258" s="79"/>
      <c r="H258" s="62"/>
      <c r="I258" s="414">
        <f>SUM(I256:I257)</f>
        <v>4805000</v>
      </c>
      <c r="J258" s="413"/>
      <c r="K258" s="414"/>
      <c r="L258" s="415"/>
      <c r="M258" s="414">
        <f>SUM(M256:M257)</f>
        <v>10528000</v>
      </c>
      <c r="N258" s="62"/>
      <c r="O258" s="62"/>
      <c r="P258" s="62"/>
      <c r="Q258" s="62"/>
    </row>
    <row r="259" spans="1:17" s="14" customFormat="1" ht="18" customHeight="1">
      <c r="A259" s="406"/>
      <c r="B259" s="78" t="s">
        <v>93</v>
      </c>
      <c r="D259" s="79"/>
      <c r="H259" s="48"/>
      <c r="I259" s="351"/>
      <c r="J259" s="351"/>
      <c r="K259" s="351"/>
      <c r="L259" s="351"/>
      <c r="M259" s="351"/>
      <c r="N259" s="62"/>
      <c r="O259" s="62"/>
      <c r="P259" s="62"/>
      <c r="Q259" s="62"/>
    </row>
    <row r="260" spans="1:17" s="14" customFormat="1" ht="18" customHeight="1">
      <c r="A260" s="406"/>
      <c r="B260" s="48" t="s">
        <v>211</v>
      </c>
      <c r="D260" s="79"/>
      <c r="H260" s="62"/>
      <c r="I260" s="351">
        <v>5856000</v>
      </c>
      <c r="J260" s="248"/>
      <c r="K260" s="351"/>
      <c r="L260" s="225"/>
      <c r="M260" s="351">
        <v>6888000</v>
      </c>
      <c r="N260" s="62"/>
      <c r="O260" s="62"/>
      <c r="P260" s="62"/>
      <c r="Q260" s="62"/>
    </row>
    <row r="261" spans="1:17" s="14" customFormat="1" ht="18" customHeight="1">
      <c r="A261" s="406"/>
      <c r="B261" s="78" t="s">
        <v>272</v>
      </c>
      <c r="D261" s="79"/>
      <c r="H261" s="62"/>
      <c r="I261" s="352">
        <v>2318000</v>
      </c>
      <c r="J261" s="353"/>
      <c r="K261" s="352"/>
      <c r="L261" s="224"/>
      <c r="M261" s="352">
        <v>2318000</v>
      </c>
      <c r="N261" s="62"/>
      <c r="O261" s="62"/>
      <c r="P261" s="62"/>
      <c r="Q261" s="62"/>
    </row>
    <row r="262" spans="1:17" s="14" customFormat="1" ht="18" customHeight="1">
      <c r="A262" s="406"/>
      <c r="B262" s="48"/>
      <c r="D262" s="79"/>
      <c r="H262" s="62"/>
      <c r="I262" s="277"/>
      <c r="J262" s="138"/>
      <c r="K262" s="278"/>
      <c r="L262" s="163"/>
      <c r="M262" s="277"/>
      <c r="N262" s="62"/>
      <c r="O262" s="62"/>
      <c r="P262" s="62"/>
      <c r="Q262" s="62"/>
    </row>
    <row r="263" spans="1:17" s="14" customFormat="1" ht="18" customHeight="1" thickBot="1">
      <c r="A263" s="406"/>
      <c r="B263" s="48"/>
      <c r="D263" s="79"/>
      <c r="H263" s="62"/>
      <c r="I263" s="279">
        <f>I258+I260+I261</f>
        <v>12979000</v>
      </c>
      <c r="J263" s="280"/>
      <c r="K263" s="279"/>
      <c r="L263" s="281"/>
      <c r="M263" s="279">
        <f>M258+M260+M261</f>
        <v>19734000</v>
      </c>
      <c r="N263" s="62"/>
      <c r="O263" s="62"/>
      <c r="P263" s="62"/>
      <c r="Q263" s="62"/>
    </row>
    <row r="264" spans="1:17" s="14" customFormat="1" ht="18" customHeight="1" thickTop="1">
      <c r="A264" s="406"/>
      <c r="B264" s="48"/>
      <c r="D264" s="79"/>
      <c r="H264" s="62"/>
      <c r="I264" s="277"/>
      <c r="J264" s="138"/>
      <c r="K264" s="277"/>
      <c r="L264" s="163"/>
      <c r="M264" s="277"/>
      <c r="N264" s="62"/>
      <c r="O264" s="62"/>
      <c r="P264" s="62"/>
      <c r="Q264" s="62"/>
    </row>
    <row r="265" spans="1:17" s="14" customFormat="1" ht="18" customHeight="1">
      <c r="A265" s="406"/>
      <c r="B265" s="48"/>
      <c r="D265" s="79"/>
      <c r="E265" s="79"/>
      <c r="F265" s="79"/>
      <c r="G265" s="81"/>
      <c r="H265" s="62"/>
      <c r="I265" s="81"/>
      <c r="J265" s="80"/>
      <c r="K265" s="18"/>
      <c r="L265" s="62"/>
      <c r="M265" s="80"/>
      <c r="N265" s="62"/>
      <c r="O265" s="62"/>
      <c r="P265" s="62"/>
      <c r="Q265" s="62"/>
    </row>
    <row r="266" spans="1:18" s="14" customFormat="1" ht="18" customHeight="1">
      <c r="A266" s="406"/>
      <c r="B266" s="56"/>
      <c r="C266" s="56"/>
      <c r="D266" s="56"/>
      <c r="E266" s="56"/>
      <c r="F266" s="56"/>
      <c r="G266" s="56"/>
      <c r="H266" s="56"/>
      <c r="I266" s="56"/>
      <c r="J266" s="56"/>
      <c r="K266" s="59"/>
      <c r="L266" s="59"/>
      <c r="M266" s="59"/>
      <c r="N266" s="59"/>
      <c r="O266" s="59"/>
      <c r="P266" s="59"/>
      <c r="Q266" s="59"/>
      <c r="R266" s="56"/>
    </row>
    <row r="267" spans="1:18" s="14" customFormat="1" ht="18" customHeight="1">
      <c r="A267" s="406"/>
      <c r="B267" s="56"/>
      <c r="C267" s="56"/>
      <c r="D267" s="56"/>
      <c r="E267" s="56"/>
      <c r="F267" s="56"/>
      <c r="G267" s="56"/>
      <c r="H267" s="56"/>
      <c r="I267" s="56"/>
      <c r="J267" s="56"/>
      <c r="K267" s="59"/>
      <c r="L267" s="59"/>
      <c r="M267" s="59"/>
      <c r="N267" s="59"/>
      <c r="O267" s="59"/>
      <c r="P267" s="59"/>
      <c r="Q267" s="59"/>
      <c r="R267" s="56"/>
    </row>
    <row r="268" spans="1:18" s="14" customFormat="1" ht="18" customHeight="1">
      <c r="A268" s="406"/>
      <c r="B268" s="56"/>
      <c r="C268" s="56"/>
      <c r="D268" s="56"/>
      <c r="E268" s="56"/>
      <c r="F268" s="56"/>
      <c r="G268" s="56"/>
      <c r="H268" s="56"/>
      <c r="I268" s="56"/>
      <c r="J268" s="56"/>
      <c r="K268" s="59"/>
      <c r="L268" s="59"/>
      <c r="M268" s="59"/>
      <c r="N268" s="59"/>
      <c r="O268" s="59"/>
      <c r="P268" s="59"/>
      <c r="Q268" s="59"/>
      <c r="R268" s="56"/>
    </row>
    <row r="269" spans="1:18" s="14" customFormat="1" ht="18" customHeight="1">
      <c r="A269" s="404">
        <v>17</v>
      </c>
      <c r="B269" s="394" t="s">
        <v>226</v>
      </c>
      <c r="C269" s="56"/>
      <c r="D269" s="56"/>
      <c r="E269" s="56"/>
      <c r="F269" s="56"/>
      <c r="G269" s="56"/>
      <c r="H269" s="56"/>
      <c r="I269" s="56"/>
      <c r="J269" s="56"/>
      <c r="K269" s="59"/>
      <c r="L269" s="59"/>
      <c r="M269" s="59"/>
      <c r="N269" s="59"/>
      <c r="O269" s="59"/>
      <c r="P269" s="59"/>
      <c r="Q269" s="59"/>
      <c r="R269" s="56"/>
    </row>
    <row r="270" spans="1:18" s="14" customFormat="1" ht="18" customHeight="1">
      <c r="A270" s="404"/>
      <c r="B270" s="60"/>
      <c r="C270" s="56"/>
      <c r="D270" s="56"/>
      <c r="E270" s="56"/>
      <c r="F270" s="56"/>
      <c r="G270" s="56"/>
      <c r="H270" s="56"/>
      <c r="I270" s="56"/>
      <c r="J270" s="56"/>
      <c r="K270" s="59"/>
      <c r="L270" s="59"/>
      <c r="M270" s="59"/>
      <c r="N270" s="59"/>
      <c r="O270" s="59"/>
      <c r="P270" s="59"/>
      <c r="Q270" s="59"/>
      <c r="R270" s="56"/>
    </row>
    <row r="271" spans="1:18" s="14" customFormat="1" ht="18" customHeight="1">
      <c r="A271" s="406"/>
      <c r="B271" s="70"/>
      <c r="C271" s="70"/>
      <c r="D271" s="70"/>
      <c r="E271" s="70"/>
      <c r="F271" s="70"/>
      <c r="G271" s="70"/>
      <c r="H271" s="70"/>
      <c r="I271" s="70"/>
      <c r="J271" s="70"/>
      <c r="K271" s="70"/>
      <c r="L271" s="70"/>
      <c r="M271" s="70"/>
      <c r="N271" s="61"/>
      <c r="O271" s="61"/>
      <c r="P271" s="70"/>
      <c r="Q271" s="70"/>
      <c r="R271" s="70"/>
    </row>
    <row r="272" spans="1:18" s="14" customFormat="1" ht="18" customHeight="1">
      <c r="A272" s="406"/>
      <c r="B272" s="70"/>
      <c r="C272" s="70"/>
      <c r="D272" s="70"/>
      <c r="E272" s="70"/>
      <c r="F272" s="70"/>
      <c r="G272" s="70"/>
      <c r="H272" s="70"/>
      <c r="I272" s="70"/>
      <c r="J272" s="70"/>
      <c r="K272" s="70"/>
      <c r="L272" s="70"/>
      <c r="M272" s="70"/>
      <c r="N272" s="61"/>
      <c r="O272" s="61"/>
      <c r="P272" s="70"/>
      <c r="Q272" s="70"/>
      <c r="R272" s="70"/>
    </row>
    <row r="273" spans="1:18" s="14" customFormat="1" ht="18" customHeight="1">
      <c r="A273" s="406"/>
      <c r="B273" s="49"/>
      <c r="C273" s="49"/>
      <c r="D273" s="49"/>
      <c r="E273" s="49"/>
      <c r="F273" s="49"/>
      <c r="G273" s="18"/>
      <c r="H273" s="62"/>
      <c r="I273" s="18"/>
      <c r="J273" s="18"/>
      <c r="K273" s="18"/>
      <c r="L273" s="62"/>
      <c r="M273" s="62"/>
      <c r="N273" s="62"/>
      <c r="O273" s="62"/>
      <c r="P273" s="62"/>
      <c r="Q273" s="62"/>
      <c r="R273" s="18"/>
    </row>
    <row r="274" spans="1:18" s="14" customFormat="1" ht="18" customHeight="1">
      <c r="A274" s="406"/>
      <c r="B274" s="49"/>
      <c r="C274" s="49"/>
      <c r="D274" s="49"/>
      <c r="E274" s="49"/>
      <c r="F274" s="49"/>
      <c r="G274" s="18"/>
      <c r="H274" s="62"/>
      <c r="I274" s="18"/>
      <c r="J274" s="18"/>
      <c r="K274" s="18"/>
      <c r="L274" s="62"/>
      <c r="M274" s="62"/>
      <c r="N274" s="62"/>
      <c r="O274" s="62"/>
      <c r="P274" s="62"/>
      <c r="Q274" s="62"/>
      <c r="R274" s="18"/>
    </row>
    <row r="275" spans="1:18" s="14" customFormat="1" ht="18" customHeight="1">
      <c r="A275" s="404">
        <v>18</v>
      </c>
      <c r="B275" s="394" t="s">
        <v>72</v>
      </c>
      <c r="C275" s="56"/>
      <c r="D275" s="56"/>
      <c r="E275" s="56"/>
      <c r="F275" s="56"/>
      <c r="G275" s="56"/>
      <c r="H275" s="56"/>
      <c r="I275" s="56"/>
      <c r="J275" s="56"/>
      <c r="K275" s="59"/>
      <c r="L275" s="59"/>
      <c r="M275" s="59"/>
      <c r="N275" s="59"/>
      <c r="O275" s="59"/>
      <c r="P275" s="59"/>
      <c r="Q275" s="59"/>
      <c r="R275" s="56"/>
    </row>
    <row r="276" spans="1:18" s="14" customFormat="1" ht="18" customHeight="1">
      <c r="A276" s="404"/>
      <c r="B276" s="60"/>
      <c r="C276" s="56"/>
      <c r="D276" s="56"/>
      <c r="E276" s="56"/>
      <c r="F276" s="56"/>
      <c r="G276" s="56"/>
      <c r="H276" s="56"/>
      <c r="I276" s="56"/>
      <c r="J276" s="56"/>
      <c r="K276" s="59"/>
      <c r="L276" s="59"/>
      <c r="M276" s="59"/>
      <c r="N276" s="59"/>
      <c r="O276" s="59"/>
      <c r="P276" s="59"/>
      <c r="Q276" s="59"/>
      <c r="R276" s="56"/>
    </row>
    <row r="277" spans="1:18" s="14" customFormat="1" ht="18" customHeight="1">
      <c r="A277" s="406"/>
      <c r="B277" s="108" t="s">
        <v>94</v>
      </c>
      <c r="C277" s="108"/>
      <c r="D277" s="108"/>
      <c r="E277" s="108"/>
      <c r="F277" s="108"/>
      <c r="G277" s="108"/>
      <c r="H277" s="108"/>
      <c r="I277" s="108"/>
      <c r="J277" s="108"/>
      <c r="K277" s="108"/>
      <c r="L277" s="108"/>
      <c r="M277" s="108"/>
      <c r="N277" s="108"/>
      <c r="O277" s="108"/>
      <c r="P277" s="108"/>
      <c r="Q277" s="108"/>
      <c r="R277" s="108"/>
    </row>
    <row r="278" spans="1:18" s="14" customFormat="1" ht="18" customHeight="1">
      <c r="A278" s="406"/>
      <c r="B278" s="82"/>
      <c r="C278" s="82"/>
      <c r="D278" s="82"/>
      <c r="E278" s="82"/>
      <c r="F278" s="82"/>
      <c r="G278" s="82"/>
      <c r="H278" s="82"/>
      <c r="I278" s="82"/>
      <c r="J278" s="82"/>
      <c r="K278" s="82"/>
      <c r="L278" s="82"/>
      <c r="M278" s="82"/>
      <c r="N278" s="82"/>
      <c r="O278" s="82"/>
      <c r="P278" s="82"/>
      <c r="Q278" s="82"/>
      <c r="R278" s="82"/>
    </row>
    <row r="279" spans="1:18" s="14" customFormat="1" ht="18" customHeight="1">
      <c r="A279" s="404"/>
      <c r="B279" s="82"/>
      <c r="C279" s="82"/>
      <c r="D279" s="82"/>
      <c r="F279" s="270"/>
      <c r="G279" s="458" t="s">
        <v>95</v>
      </c>
      <c r="H279" s="458"/>
      <c r="I279" s="458"/>
      <c r="J279" s="106"/>
      <c r="K279" s="458" t="s">
        <v>80</v>
      </c>
      <c r="L279" s="458"/>
      <c r="M279" s="458"/>
      <c r="N279" s="82"/>
      <c r="O279" s="82"/>
      <c r="P279" s="82"/>
      <c r="Q279" s="82"/>
      <c r="R279" s="82"/>
    </row>
    <row r="280" spans="1:18" s="14" customFormat="1" ht="18" customHeight="1">
      <c r="A280" s="404"/>
      <c r="B280" s="82"/>
      <c r="C280" s="82"/>
      <c r="D280" s="82"/>
      <c r="F280" s="270"/>
      <c r="G280" s="458" t="s">
        <v>24</v>
      </c>
      <c r="H280" s="458"/>
      <c r="I280" s="458"/>
      <c r="J280" s="83"/>
      <c r="K280" s="458" t="s">
        <v>24</v>
      </c>
      <c r="L280" s="458"/>
      <c r="M280" s="458"/>
      <c r="N280" s="82"/>
      <c r="O280" s="82"/>
      <c r="P280" s="82"/>
      <c r="Q280" s="82"/>
      <c r="R280" s="82"/>
    </row>
    <row r="281" spans="1:18" s="14" customFormat="1" ht="18" customHeight="1">
      <c r="A281" s="404"/>
      <c r="B281" s="82"/>
      <c r="C281" s="82"/>
      <c r="D281" s="82"/>
      <c r="G281" s="349" t="str">
        <f>'format-pl a'!C10</f>
        <v>31.12.2008</v>
      </c>
      <c r="H281" s="349"/>
      <c r="I281" s="349" t="str">
        <f>'format-pl a'!E10</f>
        <v>31.12.2007</v>
      </c>
      <c r="J281" s="266"/>
      <c r="K281" s="349" t="str">
        <f>G281</f>
        <v>31.12.2008</v>
      </c>
      <c r="L281" s="349"/>
      <c r="M281" s="349" t="str">
        <f>I281</f>
        <v>31.12.2007</v>
      </c>
      <c r="N281" s="82"/>
      <c r="O281" s="82"/>
      <c r="P281" s="82"/>
      <c r="Q281" s="82"/>
      <c r="R281" s="82"/>
    </row>
    <row r="282" spans="1:18" s="14" customFormat="1" ht="18" customHeight="1">
      <c r="A282" s="404"/>
      <c r="B282" s="109"/>
      <c r="C282" s="82"/>
      <c r="D282" s="82"/>
      <c r="G282" s="311" t="s">
        <v>4</v>
      </c>
      <c r="H282" s="311"/>
      <c r="I282" s="311" t="s">
        <v>4</v>
      </c>
      <c r="J282" s="311"/>
      <c r="K282" s="311" t="s">
        <v>4</v>
      </c>
      <c r="L282" s="311"/>
      <c r="M282" s="311" t="s">
        <v>4</v>
      </c>
      <c r="N282" s="82"/>
      <c r="O282" s="82"/>
      <c r="P282" s="82"/>
      <c r="Q282" s="82"/>
      <c r="R282" s="82"/>
    </row>
    <row r="283" spans="1:18" s="14" customFormat="1" ht="18" customHeight="1">
      <c r="A283" s="404"/>
      <c r="B283" s="472" t="s">
        <v>294</v>
      </c>
      <c r="C283" s="472"/>
      <c r="D283" s="472"/>
      <c r="E283" s="472"/>
      <c r="G283" s="83"/>
      <c r="H283" s="83"/>
      <c r="I283" s="83"/>
      <c r="J283" s="83"/>
      <c r="K283" s="83"/>
      <c r="L283" s="82"/>
      <c r="M283" s="82"/>
      <c r="N283" s="82"/>
      <c r="O283" s="82"/>
      <c r="P283" s="82"/>
      <c r="Q283" s="82"/>
      <c r="R283" s="82"/>
    </row>
    <row r="284" spans="1:18" s="14" customFormat="1" ht="18" customHeight="1">
      <c r="A284" s="404"/>
      <c r="B284" s="14" t="s">
        <v>136</v>
      </c>
      <c r="C284" s="109"/>
      <c r="D284" s="82"/>
      <c r="G284" s="361">
        <v>0</v>
      </c>
      <c r="H284" s="362"/>
      <c r="I284" s="362">
        <v>0</v>
      </c>
      <c r="J284" s="362"/>
      <c r="K284" s="361">
        <v>0</v>
      </c>
      <c r="L284" s="363"/>
      <c r="M284" s="363">
        <v>0</v>
      </c>
      <c r="N284" s="82"/>
      <c r="O284" s="82"/>
      <c r="P284" s="82"/>
      <c r="Q284" s="82"/>
      <c r="R284" s="82"/>
    </row>
    <row r="285" spans="1:18" s="14" customFormat="1" ht="18" customHeight="1">
      <c r="A285" s="404"/>
      <c r="B285" s="14" t="s">
        <v>137</v>
      </c>
      <c r="C285" s="109"/>
      <c r="D285" s="82"/>
      <c r="G285" s="361">
        <v>1170</v>
      </c>
      <c r="H285" s="362"/>
      <c r="I285" s="362">
        <v>0</v>
      </c>
      <c r="J285" s="362"/>
      <c r="K285" s="361">
        <v>1170</v>
      </c>
      <c r="L285" s="363"/>
      <c r="M285" s="363">
        <v>0</v>
      </c>
      <c r="N285" s="82"/>
      <c r="O285" s="82"/>
      <c r="P285" s="82"/>
      <c r="Q285" s="82"/>
      <c r="R285" s="82"/>
    </row>
    <row r="286" spans="1:18" s="14" customFormat="1" ht="18" customHeight="1" thickBot="1">
      <c r="A286" s="404"/>
      <c r="B286" s="14" t="s">
        <v>297</v>
      </c>
      <c r="C286" s="108"/>
      <c r="D286" s="82"/>
      <c r="G286" s="358">
        <v>0</v>
      </c>
      <c r="H286" s="358"/>
      <c r="I286" s="358">
        <v>0</v>
      </c>
      <c r="J286" s="359"/>
      <c r="K286" s="358">
        <v>0</v>
      </c>
      <c r="L286" s="360"/>
      <c r="M286" s="445">
        <v>0</v>
      </c>
      <c r="N286" s="77"/>
      <c r="O286" s="77"/>
      <c r="P286" s="77"/>
      <c r="Q286" s="77"/>
      <c r="R286" s="84"/>
    </row>
    <row r="287" spans="1:18" s="14" customFormat="1" ht="18" customHeight="1" thickTop="1">
      <c r="A287" s="404"/>
      <c r="B287" s="109"/>
      <c r="C287" s="82"/>
      <c r="D287" s="82"/>
      <c r="G287" s="311"/>
      <c r="H287" s="311"/>
      <c r="I287" s="311"/>
      <c r="J287" s="311"/>
      <c r="K287" s="311"/>
      <c r="L287" s="311"/>
      <c r="M287" s="311"/>
      <c r="N287" s="82"/>
      <c r="O287" s="82"/>
      <c r="P287" s="82"/>
      <c r="Q287" s="82"/>
      <c r="R287" s="82"/>
    </row>
    <row r="288" spans="1:18" s="14" customFormat="1" ht="18" customHeight="1">
      <c r="A288" s="404"/>
      <c r="B288" s="472" t="s">
        <v>289</v>
      </c>
      <c r="C288" s="472"/>
      <c r="D288" s="472"/>
      <c r="E288" s="472"/>
      <c r="G288" s="83"/>
      <c r="H288" s="83"/>
      <c r="I288" s="83"/>
      <c r="J288" s="83"/>
      <c r="K288" s="83"/>
      <c r="L288" s="82"/>
      <c r="M288" s="82"/>
      <c r="N288" s="82"/>
      <c r="O288" s="82"/>
      <c r="P288" s="82"/>
      <c r="Q288" s="82"/>
      <c r="R288" s="82"/>
    </row>
    <row r="289" spans="1:18" s="14" customFormat="1" ht="18" customHeight="1">
      <c r="A289" s="404"/>
      <c r="B289" s="472" t="s">
        <v>290</v>
      </c>
      <c r="C289" s="472"/>
      <c r="D289" s="82"/>
      <c r="G289" s="83"/>
      <c r="H289" s="83"/>
      <c r="I289" s="83"/>
      <c r="J289" s="83"/>
      <c r="K289" s="83"/>
      <c r="L289" s="82"/>
      <c r="M289" s="82"/>
      <c r="N289" s="82"/>
      <c r="O289" s="82"/>
      <c r="P289" s="82"/>
      <c r="Q289" s="82"/>
      <c r="R289" s="82"/>
    </row>
    <row r="290" spans="1:18" s="14" customFormat="1" ht="18" customHeight="1">
      <c r="A290" s="404"/>
      <c r="B290" s="14" t="s">
        <v>136</v>
      </c>
      <c r="C290" s="109"/>
      <c r="D290" s="82"/>
      <c r="G290" s="361">
        <v>0</v>
      </c>
      <c r="H290" s="362"/>
      <c r="I290" s="362">
        <v>0</v>
      </c>
      <c r="J290" s="362"/>
      <c r="K290" s="361">
        <v>0</v>
      </c>
      <c r="L290" s="363"/>
      <c r="M290" s="363">
        <v>471</v>
      </c>
      <c r="N290" s="82"/>
      <c r="O290" s="82"/>
      <c r="P290" s="82"/>
      <c r="Q290" s="82"/>
      <c r="R290" s="82"/>
    </row>
    <row r="291" spans="1:18" s="14" customFormat="1" ht="18" customHeight="1">
      <c r="A291" s="404"/>
      <c r="B291" s="14" t="s">
        <v>137</v>
      </c>
      <c r="C291" s="109"/>
      <c r="D291" s="82"/>
      <c r="G291" s="361">
        <v>0</v>
      </c>
      <c r="H291" s="362"/>
      <c r="I291" s="362">
        <v>0</v>
      </c>
      <c r="J291" s="362"/>
      <c r="K291" s="361">
        <v>0</v>
      </c>
      <c r="L291" s="363"/>
      <c r="M291" s="363">
        <v>843</v>
      </c>
      <c r="N291" s="82"/>
      <c r="O291" s="82"/>
      <c r="P291" s="82"/>
      <c r="Q291" s="82"/>
      <c r="R291" s="82"/>
    </row>
    <row r="292" spans="1:18" s="14" customFormat="1" ht="18" customHeight="1" thickBot="1">
      <c r="A292" s="404"/>
      <c r="B292" s="14" t="s">
        <v>297</v>
      </c>
      <c r="C292" s="108"/>
      <c r="D292" s="82"/>
      <c r="G292" s="358">
        <v>0</v>
      </c>
      <c r="H292" s="358"/>
      <c r="I292" s="358">
        <v>0</v>
      </c>
      <c r="J292" s="359"/>
      <c r="K292" s="358">
        <v>0</v>
      </c>
      <c r="L292" s="360"/>
      <c r="M292" s="445">
        <v>372</v>
      </c>
      <c r="N292" s="77"/>
      <c r="O292" s="77"/>
      <c r="P292" s="77"/>
      <c r="Q292" s="77"/>
      <c r="R292" s="84"/>
    </row>
    <row r="293" spans="1:18" s="14" customFormat="1" ht="18" customHeight="1" thickTop="1">
      <c r="A293" s="404"/>
      <c r="B293" s="82"/>
      <c r="C293" s="82"/>
      <c r="D293" s="82"/>
      <c r="E293" s="82"/>
      <c r="F293" s="82"/>
      <c r="G293" s="84"/>
      <c r="H293" s="77"/>
      <c r="I293" s="84"/>
      <c r="J293" s="76"/>
      <c r="K293" s="84"/>
      <c r="L293" s="77"/>
      <c r="M293" s="77"/>
      <c r="N293" s="77"/>
      <c r="O293" s="77"/>
      <c r="P293" s="77"/>
      <c r="Q293" s="77"/>
      <c r="R293" s="84"/>
    </row>
    <row r="294" spans="1:18" s="14" customFormat="1" ht="18" customHeight="1">
      <c r="A294" s="406"/>
      <c r="B294" s="14" t="s">
        <v>96</v>
      </c>
      <c r="C294" s="82"/>
      <c r="D294" s="82"/>
      <c r="E294" s="82"/>
      <c r="F294" s="82"/>
      <c r="G294" s="84"/>
      <c r="H294" s="77"/>
      <c r="I294" s="84"/>
      <c r="J294" s="76"/>
      <c r="K294" s="84"/>
      <c r="L294" s="77"/>
      <c r="M294" s="77"/>
      <c r="N294" s="77"/>
      <c r="O294" s="77"/>
      <c r="P294" s="77"/>
      <c r="Q294" s="77"/>
      <c r="R294" s="84"/>
    </row>
    <row r="295" spans="1:18" s="14" customFormat="1" ht="18" customHeight="1">
      <c r="A295" s="406"/>
      <c r="C295" s="82"/>
      <c r="D295" s="82"/>
      <c r="E295" s="82"/>
      <c r="F295" s="82"/>
      <c r="G295" s="84"/>
      <c r="H295" s="77"/>
      <c r="I295" s="84"/>
      <c r="J295" s="76"/>
      <c r="K295" s="84"/>
      <c r="L295" s="77"/>
      <c r="M295" s="77"/>
      <c r="N295" s="77"/>
      <c r="O295" s="77"/>
      <c r="P295" s="77"/>
      <c r="Q295" s="77"/>
      <c r="R295" s="84"/>
    </row>
    <row r="296" spans="1:18" s="14" customFormat="1" ht="18" customHeight="1">
      <c r="A296" s="404"/>
      <c r="B296" s="82"/>
      <c r="C296" s="82"/>
      <c r="D296" s="82"/>
      <c r="E296" s="82"/>
      <c r="F296" s="82"/>
      <c r="G296" s="84"/>
      <c r="H296" s="77"/>
      <c r="I296" s="84"/>
      <c r="J296" s="76"/>
      <c r="L296" s="110"/>
      <c r="M296" s="110" t="s">
        <v>80</v>
      </c>
      <c r="N296" s="77"/>
      <c r="O296" s="77"/>
      <c r="P296" s="77"/>
      <c r="Q296" s="77"/>
      <c r="R296" s="84"/>
    </row>
    <row r="297" spans="1:20" s="14" customFormat="1" ht="18" customHeight="1">
      <c r="A297" s="404"/>
      <c r="D297" s="82"/>
      <c r="E297" s="82"/>
      <c r="F297" s="82"/>
      <c r="G297" s="84"/>
      <c r="H297" s="77"/>
      <c r="I297" s="84"/>
      <c r="J297" s="76"/>
      <c r="L297" s="110"/>
      <c r="M297" s="110" t="s">
        <v>24</v>
      </c>
      <c r="N297" s="85"/>
      <c r="O297" s="85"/>
      <c r="P297" s="85"/>
      <c r="Q297" s="85"/>
      <c r="R297" s="85"/>
      <c r="S297" s="86"/>
      <c r="T297" s="85"/>
    </row>
    <row r="298" spans="1:18" s="14" customFormat="1" ht="18" customHeight="1">
      <c r="A298" s="404"/>
      <c r="D298" s="82"/>
      <c r="E298" s="82"/>
      <c r="F298" s="82"/>
      <c r="G298" s="84"/>
      <c r="H298" s="77"/>
      <c r="I298" s="84"/>
      <c r="J298" s="76"/>
      <c r="K298" s="85"/>
      <c r="L298" s="77"/>
      <c r="M298" s="110" t="s">
        <v>4</v>
      </c>
      <c r="N298" s="77"/>
      <c r="O298" s="77"/>
      <c r="P298" s="77"/>
      <c r="Q298" s="77"/>
      <c r="R298" s="87"/>
    </row>
    <row r="299" spans="1:18" s="14" customFormat="1" ht="18" customHeight="1">
      <c r="A299" s="404"/>
      <c r="B299" s="14" t="s">
        <v>294</v>
      </c>
      <c r="D299" s="82"/>
      <c r="E299" s="82"/>
      <c r="F299" s="82"/>
      <c r="G299" s="82"/>
      <c r="H299" s="82"/>
      <c r="I299" s="82"/>
      <c r="J299" s="82"/>
      <c r="K299" s="88"/>
      <c r="L299" s="82"/>
      <c r="M299" s="82"/>
      <c r="N299" s="82"/>
      <c r="O299" s="82"/>
      <c r="P299" s="82"/>
      <c r="Q299" s="82"/>
      <c r="R299" s="82"/>
    </row>
    <row r="300" spans="1:18" s="14" customFormat="1" ht="18" customHeight="1">
      <c r="A300" s="404"/>
      <c r="B300" s="14" t="s">
        <v>138</v>
      </c>
      <c r="D300" s="82"/>
      <c r="E300" s="82"/>
      <c r="F300" s="82"/>
      <c r="G300" s="82"/>
      <c r="H300" s="82"/>
      <c r="I300" s="82"/>
      <c r="J300" s="82"/>
      <c r="K300" s="88"/>
      <c r="L300" s="82"/>
      <c r="M300" s="364">
        <v>33763000</v>
      </c>
      <c r="N300" s="82"/>
      <c r="O300" s="82"/>
      <c r="P300" s="82"/>
      <c r="Q300" s="82"/>
      <c r="R300" s="82"/>
    </row>
    <row r="301" spans="1:18" s="14" customFormat="1" ht="18" customHeight="1">
      <c r="A301" s="404"/>
      <c r="B301" s="14" t="s">
        <v>139</v>
      </c>
      <c r="D301" s="82"/>
      <c r="E301" s="82"/>
      <c r="F301" s="82"/>
      <c r="G301" s="82"/>
      <c r="H301" s="82"/>
      <c r="I301" s="82"/>
      <c r="J301" s="82"/>
      <c r="K301" s="88"/>
      <c r="L301" s="82"/>
      <c r="M301" s="364">
        <v>30387000</v>
      </c>
      <c r="N301" s="82"/>
      <c r="O301" s="82"/>
      <c r="P301" s="82"/>
      <c r="Q301" s="82"/>
      <c r="R301" s="82"/>
    </row>
    <row r="302" spans="1:18" s="14" customFormat="1" ht="18" customHeight="1" thickBot="1">
      <c r="A302" s="404"/>
      <c r="B302" s="14" t="s">
        <v>140</v>
      </c>
      <c r="D302" s="82"/>
      <c r="E302" s="82"/>
      <c r="F302" s="82"/>
      <c r="G302" s="82"/>
      <c r="H302" s="82"/>
      <c r="I302" s="82"/>
      <c r="J302" s="82"/>
      <c r="K302" s="88"/>
      <c r="L302" s="82"/>
      <c r="M302" s="365">
        <v>27011000</v>
      </c>
      <c r="N302" s="82"/>
      <c r="O302" s="82"/>
      <c r="P302" s="82"/>
      <c r="Q302" s="82"/>
      <c r="R302" s="82"/>
    </row>
    <row r="303" spans="1:18" s="14" customFormat="1" ht="18" customHeight="1" thickTop="1">
      <c r="A303" s="398"/>
      <c r="B303" s="60"/>
      <c r="D303" s="82"/>
      <c r="E303" s="82"/>
      <c r="F303" s="82"/>
      <c r="G303" s="82"/>
      <c r="H303" s="82"/>
      <c r="I303" s="82"/>
      <c r="J303" s="82"/>
      <c r="K303" s="88"/>
      <c r="L303" s="82"/>
      <c r="M303" s="366"/>
      <c r="N303" s="82"/>
      <c r="O303" s="82"/>
      <c r="P303" s="82"/>
      <c r="Q303" s="82"/>
      <c r="R303" s="82"/>
    </row>
    <row r="304" spans="1:18" s="14" customFormat="1" ht="18" customHeight="1">
      <c r="A304" s="404"/>
      <c r="B304" s="82" t="s">
        <v>97</v>
      </c>
      <c r="D304" s="82"/>
      <c r="E304" s="82"/>
      <c r="F304" s="82"/>
      <c r="G304" s="82"/>
      <c r="H304" s="82"/>
      <c r="I304" s="82"/>
      <c r="J304" s="82"/>
      <c r="K304" s="88"/>
      <c r="L304" s="82"/>
      <c r="M304" s="337"/>
      <c r="N304" s="82"/>
      <c r="O304" s="82"/>
      <c r="P304" s="82"/>
      <c r="Q304" s="82"/>
      <c r="R304" s="82"/>
    </row>
    <row r="305" spans="1:18" s="14" customFormat="1" ht="9.75" customHeight="1">
      <c r="A305" s="404"/>
      <c r="B305" s="82"/>
      <c r="D305" s="82"/>
      <c r="E305" s="82"/>
      <c r="F305" s="82"/>
      <c r="G305" s="82"/>
      <c r="H305" s="82"/>
      <c r="I305" s="82"/>
      <c r="J305" s="82"/>
      <c r="K305" s="88"/>
      <c r="L305" s="82"/>
      <c r="M305" s="337"/>
      <c r="N305" s="82"/>
      <c r="O305" s="82"/>
      <c r="P305" s="82"/>
      <c r="Q305" s="82"/>
      <c r="R305" s="82"/>
    </row>
    <row r="306" spans="1:18" s="14" customFormat="1" ht="18" customHeight="1">
      <c r="A306" s="404"/>
      <c r="B306" s="82"/>
      <c r="D306" s="82"/>
      <c r="E306" s="82"/>
      <c r="F306" s="82"/>
      <c r="G306" s="82"/>
      <c r="H306" s="82"/>
      <c r="I306" s="82"/>
      <c r="J306" s="82"/>
      <c r="K306" s="84"/>
      <c r="L306" s="77"/>
      <c r="M306" s="367" t="s">
        <v>80</v>
      </c>
      <c r="N306" s="82"/>
      <c r="O306" s="82"/>
      <c r="P306" s="82"/>
      <c r="Q306" s="82"/>
      <c r="R306" s="82"/>
    </row>
    <row r="307" spans="1:18" s="14" customFormat="1" ht="18" customHeight="1">
      <c r="A307" s="404"/>
      <c r="B307" s="82"/>
      <c r="D307" s="82"/>
      <c r="E307" s="82"/>
      <c r="F307" s="82"/>
      <c r="G307" s="82"/>
      <c r="H307" s="82"/>
      <c r="I307" s="82"/>
      <c r="J307" s="82"/>
      <c r="L307" s="166"/>
      <c r="M307" s="367" t="s">
        <v>24</v>
      </c>
      <c r="N307" s="82"/>
      <c r="O307" s="82"/>
      <c r="P307" s="82"/>
      <c r="Q307" s="82"/>
      <c r="R307" s="82"/>
    </row>
    <row r="308" spans="1:18" s="14" customFormat="1" ht="18" customHeight="1">
      <c r="A308" s="404"/>
      <c r="B308" s="82"/>
      <c r="D308" s="82"/>
      <c r="E308" s="82"/>
      <c r="F308" s="82"/>
      <c r="G308" s="82"/>
      <c r="H308" s="82"/>
      <c r="I308" s="82"/>
      <c r="J308" s="82"/>
      <c r="K308" s="85"/>
      <c r="L308" s="77"/>
      <c r="M308" s="367" t="s">
        <v>4</v>
      </c>
      <c r="N308" s="82"/>
      <c r="O308" s="82"/>
      <c r="P308" s="82"/>
      <c r="Q308" s="82"/>
      <c r="R308" s="82"/>
    </row>
    <row r="309" spans="1:18" s="14" customFormat="1" ht="18" customHeight="1">
      <c r="A309" s="404"/>
      <c r="B309" s="461" t="s">
        <v>176</v>
      </c>
      <c r="C309" s="461"/>
      <c r="D309" s="461"/>
      <c r="E309" s="461"/>
      <c r="F309" s="461"/>
      <c r="G309" s="461"/>
      <c r="H309" s="82"/>
      <c r="I309" s="82"/>
      <c r="J309" s="82"/>
      <c r="K309" s="88"/>
      <c r="L309" s="82"/>
      <c r="M309" s="337"/>
      <c r="N309" s="82"/>
      <c r="O309" s="82"/>
      <c r="P309" s="82"/>
      <c r="Q309" s="82"/>
      <c r="R309" s="82"/>
    </row>
    <row r="310" spans="1:18" s="14" customFormat="1" ht="18" customHeight="1">
      <c r="A310" s="404"/>
      <c r="B310" s="14" t="s">
        <v>138</v>
      </c>
      <c r="D310" s="82"/>
      <c r="E310" s="82"/>
      <c r="F310" s="82"/>
      <c r="G310" s="82"/>
      <c r="H310" s="82"/>
      <c r="I310" s="82"/>
      <c r="J310" s="82"/>
      <c r="K310" s="88"/>
      <c r="L310" s="82"/>
      <c r="M310" s="368">
        <v>29000</v>
      </c>
      <c r="N310" s="82"/>
      <c r="O310" s="82"/>
      <c r="P310" s="82"/>
      <c r="Q310" s="82"/>
      <c r="R310" s="82"/>
    </row>
    <row r="311" spans="1:18" s="14" customFormat="1" ht="18" customHeight="1">
      <c r="A311" s="404"/>
      <c r="B311" s="14" t="s">
        <v>139</v>
      </c>
      <c r="D311" s="82"/>
      <c r="E311" s="82"/>
      <c r="F311" s="82"/>
      <c r="G311" s="82"/>
      <c r="H311" s="82"/>
      <c r="I311" s="82"/>
      <c r="J311" s="82"/>
      <c r="K311" s="88"/>
      <c r="L311" s="82"/>
      <c r="M311" s="368">
        <v>23000</v>
      </c>
      <c r="N311" s="82"/>
      <c r="O311" s="82"/>
      <c r="P311" s="82"/>
      <c r="Q311" s="82"/>
      <c r="R311" s="82"/>
    </row>
    <row r="312" spans="1:18" s="14" customFormat="1" ht="18" customHeight="1" thickBot="1">
      <c r="A312" s="404"/>
      <c r="B312" s="14" t="s">
        <v>140</v>
      </c>
      <c r="D312" s="82"/>
      <c r="E312" s="82"/>
      <c r="F312" s="82"/>
      <c r="G312" s="82"/>
      <c r="H312" s="82"/>
      <c r="I312" s="82"/>
      <c r="J312" s="82"/>
      <c r="K312" s="88"/>
      <c r="L312" s="82"/>
      <c r="M312" s="369">
        <v>23000</v>
      </c>
      <c r="N312" s="82"/>
      <c r="O312" s="82"/>
      <c r="P312" s="82"/>
      <c r="Q312" s="82"/>
      <c r="R312" s="82"/>
    </row>
    <row r="313" spans="1:18" s="14" customFormat="1" ht="18" customHeight="1" thickTop="1">
      <c r="A313" s="404"/>
      <c r="D313" s="82"/>
      <c r="E313" s="82"/>
      <c r="F313" s="82"/>
      <c r="G313" s="82"/>
      <c r="H313" s="82"/>
      <c r="I313" s="82"/>
      <c r="J313" s="82"/>
      <c r="K313" s="88"/>
      <c r="L313" s="82"/>
      <c r="M313" s="285"/>
      <c r="N313" s="82"/>
      <c r="O313" s="82"/>
      <c r="P313" s="82"/>
      <c r="Q313" s="82"/>
      <c r="R313" s="82"/>
    </row>
    <row r="314" spans="1:18" s="14" customFormat="1" ht="18" customHeight="1">
      <c r="A314" s="404"/>
      <c r="D314" s="82"/>
      <c r="E314" s="82"/>
      <c r="F314" s="82"/>
      <c r="G314" s="82"/>
      <c r="H314" s="82"/>
      <c r="I314" s="82"/>
      <c r="J314" s="82"/>
      <c r="K314" s="88"/>
      <c r="L314" s="82"/>
      <c r="M314" s="285"/>
      <c r="N314" s="82"/>
      <c r="O314" s="82"/>
      <c r="P314" s="82"/>
      <c r="Q314" s="82"/>
      <c r="R314" s="82"/>
    </row>
    <row r="315" spans="1:19" s="14" customFormat="1" ht="18" customHeight="1">
      <c r="A315" s="404">
        <v>19</v>
      </c>
      <c r="B315" s="394" t="s">
        <v>98</v>
      </c>
      <c r="C315" s="71"/>
      <c r="D315" s="89"/>
      <c r="E315" s="89"/>
      <c r="F315" s="89"/>
      <c r="G315" s="90"/>
      <c r="H315" s="90"/>
      <c r="I315" s="91"/>
      <c r="J315" s="91"/>
      <c r="K315" s="90"/>
      <c r="L315" s="90"/>
      <c r="M315" s="286"/>
      <c r="N315" s="90"/>
      <c r="O315" s="90"/>
      <c r="P315" s="286"/>
      <c r="Q315" s="90"/>
      <c r="R315" s="91"/>
      <c r="S315" s="92"/>
    </row>
    <row r="316" spans="1:19" s="14" customFormat="1" ht="18" customHeight="1">
      <c r="A316" s="404"/>
      <c r="B316" s="60"/>
      <c r="C316" s="71"/>
      <c r="D316" s="89"/>
      <c r="E316" s="89"/>
      <c r="F316" s="89"/>
      <c r="G316" s="90"/>
      <c r="H316" s="90"/>
      <c r="I316" s="91"/>
      <c r="J316" s="91"/>
      <c r="K316" s="90"/>
      <c r="L316" s="90"/>
      <c r="M316" s="90"/>
      <c r="N316" s="90"/>
      <c r="O316" s="90"/>
      <c r="P316" s="286"/>
      <c r="Q316" s="90"/>
      <c r="R316" s="91"/>
      <c r="S316" s="92"/>
    </row>
    <row r="317" spans="1:19" s="14" customFormat="1" ht="18" customHeight="1">
      <c r="A317" s="404"/>
      <c r="B317" s="60"/>
      <c r="C317" s="71"/>
      <c r="D317" s="89"/>
      <c r="E317" s="89"/>
      <c r="F317" s="89"/>
      <c r="G317" s="90"/>
      <c r="H317" s="90"/>
      <c r="I317" s="91"/>
      <c r="J317" s="91"/>
      <c r="K317" s="90"/>
      <c r="L317" s="90"/>
      <c r="M317" s="90"/>
      <c r="N317" s="90"/>
      <c r="O317" s="90"/>
      <c r="P317" s="286"/>
      <c r="Q317" s="90"/>
      <c r="R317" s="91"/>
      <c r="S317" s="92"/>
    </row>
    <row r="318" spans="1:19" s="14" customFormat="1" ht="18" customHeight="1">
      <c r="A318" s="404"/>
      <c r="B318" s="60"/>
      <c r="C318" s="71"/>
      <c r="D318" s="89"/>
      <c r="E318" s="89"/>
      <c r="F318" s="89"/>
      <c r="G318" s="90"/>
      <c r="H318" s="90"/>
      <c r="I318" s="91"/>
      <c r="J318" s="91"/>
      <c r="K318" s="90"/>
      <c r="L318" s="90"/>
      <c r="M318" s="90"/>
      <c r="N318" s="90"/>
      <c r="O318" s="90"/>
      <c r="P318" s="286"/>
      <c r="Q318" s="90"/>
      <c r="R318" s="91"/>
      <c r="S318" s="92"/>
    </row>
    <row r="319" spans="1:19" s="14" customFormat="1" ht="3" customHeight="1">
      <c r="A319" s="404"/>
      <c r="B319" s="60"/>
      <c r="C319" s="71"/>
      <c r="D319" s="89"/>
      <c r="E319" s="89"/>
      <c r="F319" s="89"/>
      <c r="G319" s="90"/>
      <c r="H319" s="90"/>
      <c r="I319" s="91"/>
      <c r="J319" s="91"/>
      <c r="K319" s="90"/>
      <c r="L319" s="90"/>
      <c r="M319" s="90"/>
      <c r="N319" s="90"/>
      <c r="O319" s="90"/>
      <c r="P319" s="286"/>
      <c r="Q319" s="90"/>
      <c r="R319" s="91"/>
      <c r="S319" s="92"/>
    </row>
    <row r="320" spans="1:19" s="14" customFormat="1" ht="18" customHeight="1">
      <c r="A320" s="404"/>
      <c r="B320" s="60"/>
      <c r="C320" s="71"/>
      <c r="D320" s="89"/>
      <c r="E320" s="89"/>
      <c r="F320" s="89"/>
      <c r="G320" s="90"/>
      <c r="H320" s="90"/>
      <c r="I320" s="91"/>
      <c r="J320" s="91"/>
      <c r="K320" s="90"/>
      <c r="L320" s="90"/>
      <c r="M320" s="90"/>
      <c r="N320" s="90"/>
      <c r="O320" s="90"/>
      <c r="P320" s="286"/>
      <c r="Q320" s="90"/>
      <c r="R320" s="91"/>
      <c r="S320" s="92"/>
    </row>
    <row r="321" spans="1:18" s="14" customFormat="1" ht="18" customHeight="1">
      <c r="A321" s="404">
        <v>20</v>
      </c>
      <c r="B321" s="394" t="s">
        <v>141</v>
      </c>
      <c r="C321" s="65"/>
      <c r="D321" s="49"/>
      <c r="E321" s="49"/>
      <c r="F321" s="49"/>
      <c r="G321" s="62"/>
      <c r="H321" s="62"/>
      <c r="I321" s="18"/>
      <c r="J321" s="18"/>
      <c r="K321" s="62"/>
      <c r="L321" s="62"/>
      <c r="M321" s="62"/>
      <c r="N321" s="62"/>
      <c r="O321" s="62"/>
      <c r="P321" s="62"/>
      <c r="Q321" s="62"/>
      <c r="R321" s="18"/>
    </row>
    <row r="322" spans="1:18" s="14" customFormat="1" ht="18" customHeight="1">
      <c r="A322" s="404"/>
      <c r="B322" s="64"/>
      <c r="C322" s="65"/>
      <c r="D322" s="49"/>
      <c r="E322" s="49"/>
      <c r="F322" s="49"/>
      <c r="G322" s="62"/>
      <c r="H322" s="62"/>
      <c r="I322" s="18"/>
      <c r="J322" s="18"/>
      <c r="K322" s="62"/>
      <c r="L322" s="62"/>
      <c r="M322" s="62"/>
      <c r="N322" s="62"/>
      <c r="O322" s="62"/>
      <c r="P322" s="62"/>
      <c r="Q322" s="62"/>
      <c r="R322" s="18"/>
    </row>
    <row r="323" spans="1:18" s="14" customFormat="1" ht="18" customHeight="1">
      <c r="A323" s="406"/>
      <c r="B323" s="49"/>
      <c r="C323" s="65"/>
      <c r="D323" s="49"/>
      <c r="E323" s="49"/>
      <c r="F323" s="49"/>
      <c r="G323" s="62"/>
      <c r="H323" s="62"/>
      <c r="I323" s="18"/>
      <c r="J323" s="18"/>
      <c r="K323" s="62"/>
      <c r="L323" s="62"/>
      <c r="M323" s="62"/>
      <c r="N323" s="62"/>
      <c r="O323" s="62"/>
      <c r="P323" s="62"/>
      <c r="Q323" s="62"/>
      <c r="R323" s="18"/>
    </row>
    <row r="324" spans="1:17" s="14" customFormat="1" ht="18" customHeight="1">
      <c r="A324" s="406"/>
      <c r="B324" s="93"/>
      <c r="C324" s="94"/>
      <c r="D324" s="93"/>
      <c r="E324" s="93"/>
      <c r="F324" s="93"/>
      <c r="G324" s="88"/>
      <c r="H324" s="17"/>
      <c r="I324" s="95"/>
      <c r="J324" s="96"/>
      <c r="K324" s="95"/>
      <c r="L324" s="17"/>
      <c r="M324" s="17"/>
      <c r="N324" s="17"/>
      <c r="O324" s="17"/>
      <c r="P324" s="17"/>
      <c r="Q324" s="17"/>
    </row>
    <row r="325" spans="1:17" s="14" customFormat="1" ht="18" customHeight="1">
      <c r="A325" s="406"/>
      <c r="B325" s="93"/>
      <c r="C325" s="94"/>
      <c r="D325" s="93"/>
      <c r="E325" s="93"/>
      <c r="F325" s="93"/>
      <c r="G325" s="88"/>
      <c r="H325" s="17"/>
      <c r="I325" s="95"/>
      <c r="J325" s="96"/>
      <c r="K325" s="95"/>
      <c r="L325" s="17"/>
      <c r="M325" s="17"/>
      <c r="N325" s="17"/>
      <c r="O325" s="17"/>
      <c r="P325" s="17"/>
      <c r="Q325" s="17"/>
    </row>
    <row r="326" spans="1:17" s="14" customFormat="1" ht="18" customHeight="1">
      <c r="A326" s="406"/>
      <c r="B326" s="93"/>
      <c r="C326" s="94"/>
      <c r="D326" s="93"/>
      <c r="E326" s="93"/>
      <c r="F326" s="93"/>
      <c r="H326" s="17"/>
      <c r="I326" s="309" t="s">
        <v>99</v>
      </c>
      <c r="J326" s="309"/>
      <c r="K326" s="309" t="s">
        <v>149</v>
      </c>
      <c r="L326" s="310"/>
      <c r="M326" s="55"/>
      <c r="N326" s="17"/>
      <c r="O326" s="17"/>
      <c r="P326" s="17"/>
      <c r="Q326" s="17"/>
    </row>
    <row r="327" spans="1:17" s="14" customFormat="1" ht="18" customHeight="1">
      <c r="A327" s="406"/>
      <c r="B327" s="93"/>
      <c r="C327" s="94"/>
      <c r="D327" s="93"/>
      <c r="E327" s="93"/>
      <c r="F327" s="93"/>
      <c r="H327" s="17"/>
      <c r="I327" s="309" t="s">
        <v>100</v>
      </c>
      <c r="J327" s="309"/>
      <c r="K327" s="309" t="s">
        <v>100</v>
      </c>
      <c r="L327" s="310"/>
      <c r="M327" s="310" t="s">
        <v>10</v>
      </c>
      <c r="N327" s="17"/>
      <c r="O327" s="17"/>
      <c r="P327" s="17"/>
      <c r="Q327" s="17"/>
    </row>
    <row r="328" spans="1:17" s="14" customFormat="1" ht="18" customHeight="1">
      <c r="A328" s="406"/>
      <c r="B328" s="93"/>
      <c r="C328" s="94"/>
      <c r="D328" s="93"/>
      <c r="E328" s="93"/>
      <c r="F328" s="93"/>
      <c r="G328" s="95"/>
      <c r="H328" s="17"/>
      <c r="I328" s="309" t="s">
        <v>4</v>
      </c>
      <c r="J328" s="309"/>
      <c r="K328" s="309" t="s">
        <v>4</v>
      </c>
      <c r="L328" s="310"/>
      <c r="M328" s="310" t="s">
        <v>4</v>
      </c>
      <c r="N328" s="17"/>
      <c r="O328" s="17"/>
      <c r="P328" s="17"/>
      <c r="Q328" s="17"/>
    </row>
    <row r="329" spans="1:17" s="14" customFormat="1" ht="10.5" customHeight="1">
      <c r="A329" s="406"/>
      <c r="B329" s="93"/>
      <c r="C329" s="94"/>
      <c r="D329" s="93"/>
      <c r="E329" s="93"/>
      <c r="F329" s="93"/>
      <c r="G329" s="95"/>
      <c r="H329" s="17"/>
      <c r="I329" s="262"/>
      <c r="J329" s="262"/>
      <c r="K329" s="262"/>
      <c r="L329" s="263"/>
      <c r="M329" s="263"/>
      <c r="N329" s="17"/>
      <c r="O329" s="17"/>
      <c r="P329" s="17"/>
      <c r="Q329" s="17"/>
    </row>
    <row r="330" spans="1:17" s="14" customFormat="1" ht="18" customHeight="1">
      <c r="A330" s="406"/>
      <c r="B330" s="93" t="s">
        <v>142</v>
      </c>
      <c r="C330" s="94"/>
      <c r="D330" s="93"/>
      <c r="E330" s="93"/>
      <c r="F330" s="93"/>
      <c r="G330" s="95"/>
      <c r="H330" s="17"/>
      <c r="I330" s="96"/>
      <c r="J330" s="96"/>
      <c r="K330" s="96"/>
      <c r="L330" s="17"/>
      <c r="M330" s="17"/>
      <c r="N330" s="17"/>
      <c r="O330" s="17"/>
      <c r="P330" s="17"/>
      <c r="Q330" s="17"/>
    </row>
    <row r="331" spans="1:22" s="14" customFormat="1" ht="18" customHeight="1">
      <c r="A331" s="406"/>
      <c r="B331" s="94" t="s">
        <v>184</v>
      </c>
      <c r="C331" s="370"/>
      <c r="D331" s="93"/>
      <c r="E331" s="93"/>
      <c r="F331" s="93"/>
      <c r="H331" s="97"/>
      <c r="I331" s="372">
        <f>15000000+10000000+10000000+14000000</f>
        <v>49000000</v>
      </c>
      <c r="J331" s="373"/>
      <c r="K331" s="346">
        <f>67000000+82000000+82000000+75000000</f>
        <v>306000000</v>
      </c>
      <c r="L331" s="374"/>
      <c r="M331" s="346">
        <f>SUM(I331:K331)</f>
        <v>355000000</v>
      </c>
      <c r="N331" s="17"/>
      <c r="O331" s="17"/>
      <c r="P331" s="17"/>
      <c r="Q331" s="290"/>
      <c r="R331" s="290"/>
      <c r="S331" s="287"/>
      <c r="T331" s="287"/>
      <c r="U331" s="293"/>
      <c r="V331" s="67"/>
    </row>
    <row r="332" spans="1:22" s="14" customFormat="1" ht="18" customHeight="1">
      <c r="A332" s="406"/>
      <c r="B332" s="94" t="s">
        <v>183</v>
      </c>
      <c r="C332" s="370"/>
      <c r="D332" s="93"/>
      <c r="E332" s="93"/>
      <c r="F332" s="93"/>
      <c r="H332" s="97">
        <v>340941</v>
      </c>
      <c r="I332" s="373">
        <v>24972000</v>
      </c>
      <c r="J332" s="373"/>
      <c r="K332" s="372">
        <f>156910000+106447000</f>
        <v>263357000</v>
      </c>
      <c r="L332" s="374"/>
      <c r="M332" s="346">
        <f>SUM(I332:K332)</f>
        <v>288329000</v>
      </c>
      <c r="N332" s="17"/>
      <c r="O332" s="17"/>
      <c r="P332" s="17"/>
      <c r="Q332" s="290"/>
      <c r="R332" s="290"/>
      <c r="S332" s="287"/>
      <c r="T332" s="287"/>
      <c r="U332" s="293"/>
      <c r="V332" s="67"/>
    </row>
    <row r="333" spans="1:22" s="14" customFormat="1" ht="18" customHeight="1">
      <c r="A333" s="406"/>
      <c r="B333" s="94" t="s">
        <v>237</v>
      </c>
      <c r="C333" s="370"/>
      <c r="D333" s="93"/>
      <c r="E333" s="93"/>
      <c r="F333" s="93"/>
      <c r="H333" s="17"/>
      <c r="I333" s="372">
        <f>50000000+45000000</f>
        <v>95000000</v>
      </c>
      <c r="J333" s="374"/>
      <c r="K333" s="316">
        <v>0</v>
      </c>
      <c r="L333" s="374"/>
      <c r="M333" s="346">
        <f>SUM(I333:K333)</f>
        <v>95000000</v>
      </c>
      <c r="N333" s="17"/>
      <c r="O333" s="17"/>
      <c r="P333" s="17"/>
      <c r="Q333" s="290"/>
      <c r="R333" s="290"/>
      <c r="S333" s="287"/>
      <c r="T333" s="287"/>
      <c r="U333" s="293"/>
      <c r="V333" s="67"/>
    </row>
    <row r="334" spans="1:22" s="14" customFormat="1" ht="18" customHeight="1">
      <c r="A334" s="406"/>
      <c r="B334" s="94" t="s">
        <v>185</v>
      </c>
      <c r="C334" s="370"/>
      <c r="D334" s="93"/>
      <c r="E334" s="93"/>
      <c r="F334" s="93"/>
      <c r="H334" s="17"/>
      <c r="I334" s="372">
        <v>15000000</v>
      </c>
      <c r="J334" s="374"/>
      <c r="K334" s="316">
        <v>0</v>
      </c>
      <c r="L334" s="374"/>
      <c r="M334" s="346">
        <f>SUM(I334:K334)</f>
        <v>15000000</v>
      </c>
      <c r="N334" s="17"/>
      <c r="O334" s="17"/>
      <c r="P334" s="17"/>
      <c r="Q334" s="290"/>
      <c r="R334" s="290"/>
      <c r="S334" s="287"/>
      <c r="T334" s="287"/>
      <c r="U334" s="293"/>
      <c r="V334" s="67"/>
    </row>
    <row r="335" spans="1:22" s="14" customFormat="1" ht="18" customHeight="1">
      <c r="A335" s="406"/>
      <c r="B335" s="94" t="s">
        <v>250</v>
      </c>
      <c r="C335" s="370"/>
      <c r="D335" s="93"/>
      <c r="E335" s="93"/>
      <c r="F335" s="93"/>
      <c r="H335" s="17"/>
      <c r="I335" s="372">
        <v>1286000</v>
      </c>
      <c r="J335" s="374"/>
      <c r="K335" s="346">
        <v>7714000</v>
      </c>
      <c r="L335" s="374"/>
      <c r="M335" s="346">
        <f>SUM(I335:K335)</f>
        <v>9000000</v>
      </c>
      <c r="N335" s="17"/>
      <c r="O335" s="17"/>
      <c r="P335" s="17"/>
      <c r="Q335" s="457"/>
      <c r="R335" s="457"/>
      <c r="S335" s="287"/>
      <c r="T335" s="287"/>
      <c r="U335" s="293"/>
      <c r="V335" s="67"/>
    </row>
    <row r="336" spans="1:22" s="14" customFormat="1" ht="18" customHeight="1">
      <c r="A336" s="406"/>
      <c r="B336" s="94" t="s">
        <v>186</v>
      </c>
      <c r="C336" s="370"/>
      <c r="D336" s="93"/>
      <c r="E336" s="93"/>
      <c r="F336" s="93"/>
      <c r="G336" s="10"/>
      <c r="H336" s="17"/>
      <c r="I336" s="372">
        <v>9000000</v>
      </c>
      <c r="J336" s="375"/>
      <c r="K336" s="459">
        <v>0</v>
      </c>
      <c r="L336" s="459"/>
      <c r="M336" s="346">
        <f>SUM(I336:L336)</f>
        <v>9000000</v>
      </c>
      <c r="P336" s="17"/>
      <c r="Q336" s="456"/>
      <c r="R336" s="456"/>
      <c r="S336" s="456"/>
      <c r="T336" s="456"/>
      <c r="U336" s="293"/>
      <c r="V336" s="67"/>
    </row>
    <row r="337" spans="1:22" s="14" customFormat="1" ht="18" customHeight="1">
      <c r="A337" s="407"/>
      <c r="B337" s="370"/>
      <c r="D337" s="93"/>
      <c r="E337" s="93"/>
      <c r="F337" s="93"/>
      <c r="H337" s="17"/>
      <c r="I337" s="376">
        <f>SUM(I331:J336)</f>
        <v>194258000</v>
      </c>
      <c r="J337" s="376"/>
      <c r="K337" s="376">
        <f>SUM(K331:L336)</f>
        <v>577071000</v>
      </c>
      <c r="L337" s="376"/>
      <c r="M337" s="377">
        <f>SUM(I337:K337)</f>
        <v>771329000</v>
      </c>
      <c r="N337" s="17"/>
      <c r="O337" s="17"/>
      <c r="P337" s="17"/>
      <c r="Q337" s="456"/>
      <c r="R337" s="456"/>
      <c r="S337" s="456"/>
      <c r="T337" s="456"/>
      <c r="U337" s="293"/>
      <c r="V337" s="67"/>
    </row>
    <row r="338" spans="1:22" s="14" customFormat="1" ht="18" customHeight="1">
      <c r="A338" s="407"/>
      <c r="B338" s="97"/>
      <c r="D338" s="93"/>
      <c r="E338" s="93"/>
      <c r="F338" s="93"/>
      <c r="G338" s="371"/>
      <c r="H338" s="17"/>
      <c r="I338" s="288"/>
      <c r="J338" s="288"/>
      <c r="K338" s="288"/>
      <c r="L338" s="289"/>
      <c r="M338" s="17"/>
      <c r="N338" s="17"/>
      <c r="O338" s="17"/>
      <c r="P338" s="17"/>
      <c r="Q338" s="288"/>
      <c r="R338" s="288"/>
      <c r="S338" s="288"/>
      <c r="T338" s="288"/>
      <c r="U338" s="293"/>
      <c r="V338" s="67"/>
    </row>
    <row r="339" spans="1:22" s="14" customFormat="1" ht="18" customHeight="1">
      <c r="A339" s="407"/>
      <c r="B339" s="97" t="s">
        <v>143</v>
      </c>
      <c r="C339" s="94"/>
      <c r="D339" s="93"/>
      <c r="E339" s="93"/>
      <c r="F339" s="93"/>
      <c r="G339" s="17"/>
      <c r="H339" s="17"/>
      <c r="I339" s="288"/>
      <c r="J339" s="288"/>
      <c r="K339" s="288"/>
      <c r="L339" s="289"/>
      <c r="M339" s="17"/>
      <c r="N339" s="17"/>
      <c r="O339" s="17"/>
      <c r="P339" s="17"/>
      <c r="Q339" s="288"/>
      <c r="R339" s="288"/>
      <c r="S339" s="288"/>
      <c r="T339" s="288"/>
      <c r="U339" s="293"/>
      <c r="V339" s="67"/>
    </row>
    <row r="340" spans="1:22" s="14" customFormat="1" ht="18" customHeight="1">
      <c r="A340" s="407"/>
      <c r="B340" s="111" t="s">
        <v>287</v>
      </c>
      <c r="C340" s="94"/>
      <c r="D340" s="93"/>
      <c r="E340" s="93"/>
      <c r="F340" s="93"/>
      <c r="H340" s="17"/>
      <c r="I340" s="385">
        <v>0</v>
      </c>
      <c r="J340" s="385"/>
      <c r="K340" s="374">
        <v>80000000</v>
      </c>
      <c r="L340" s="374"/>
      <c r="M340" s="381">
        <f>SUM(I340:L340)</f>
        <v>80000000</v>
      </c>
      <c r="N340" s="17"/>
      <c r="O340" s="17"/>
      <c r="P340" s="17"/>
      <c r="Q340" s="288"/>
      <c r="R340" s="288"/>
      <c r="S340" s="288"/>
      <c r="T340" s="288"/>
      <c r="U340" s="293"/>
      <c r="V340" s="67"/>
    </row>
    <row r="341" spans="1:22" s="14" customFormat="1" ht="18" customHeight="1">
      <c r="A341" s="407"/>
      <c r="B341" s="111" t="s">
        <v>238</v>
      </c>
      <c r="C341" s="94"/>
      <c r="D341" s="93"/>
      <c r="E341" s="93"/>
      <c r="F341" s="93"/>
      <c r="G341" s="17"/>
      <c r="H341" s="17"/>
      <c r="I341" s="384">
        <f>726000+3205000+4015000+3993000+650000</f>
        <v>12589000</v>
      </c>
      <c r="J341" s="374"/>
      <c r="K341" s="385">
        <v>0</v>
      </c>
      <c r="L341" s="385"/>
      <c r="M341" s="381">
        <f>SUM(I341:L341)</f>
        <v>12589000</v>
      </c>
      <c r="N341" s="17"/>
      <c r="O341" s="17"/>
      <c r="P341" s="17"/>
      <c r="Q341" s="456"/>
      <c r="R341" s="456"/>
      <c r="S341" s="456"/>
      <c r="T341" s="456"/>
      <c r="U341" s="293"/>
      <c r="V341" s="67"/>
    </row>
    <row r="342" spans="1:22" s="14" customFormat="1" ht="18" customHeight="1">
      <c r="A342" s="407"/>
      <c r="B342" s="111" t="s">
        <v>237</v>
      </c>
      <c r="C342" s="94"/>
      <c r="D342" s="93"/>
      <c r="E342" s="93"/>
      <c r="F342" s="93"/>
      <c r="G342" s="17"/>
      <c r="H342" s="17"/>
      <c r="I342" s="384">
        <f>351000+409000+2496000+500000</f>
        <v>3756000</v>
      </c>
      <c r="J342" s="374"/>
      <c r="K342" s="386">
        <v>0</v>
      </c>
      <c r="L342" s="386"/>
      <c r="M342" s="381">
        <f>SUM(I342:L342)</f>
        <v>3756000</v>
      </c>
      <c r="N342" s="96"/>
      <c r="O342" s="17"/>
      <c r="P342" s="17"/>
      <c r="Q342" s="456"/>
      <c r="R342" s="456"/>
      <c r="S342" s="456"/>
      <c r="T342" s="456"/>
      <c r="U342" s="293"/>
      <c r="V342" s="67"/>
    </row>
    <row r="343" spans="1:22" s="14" customFormat="1" ht="18" customHeight="1">
      <c r="A343" s="407"/>
      <c r="B343" s="97"/>
      <c r="C343" s="94"/>
      <c r="D343" s="93"/>
      <c r="E343" s="93"/>
      <c r="F343" s="93"/>
      <c r="G343" s="17"/>
      <c r="H343" s="17"/>
      <c r="I343" s="376">
        <f>SUM(I340:J342)</f>
        <v>16345000</v>
      </c>
      <c r="J343" s="376"/>
      <c r="K343" s="376">
        <f>SUM(K340:L342)</f>
        <v>80000000</v>
      </c>
      <c r="L343" s="376"/>
      <c r="M343" s="376">
        <f>SUM(M340:N342)</f>
        <v>96345000</v>
      </c>
      <c r="N343" s="378"/>
      <c r="O343" s="17"/>
      <c r="P343" s="17"/>
      <c r="Q343" s="456"/>
      <c r="R343" s="456"/>
      <c r="S343" s="456"/>
      <c r="T343" s="456"/>
      <c r="U343" s="293"/>
      <c r="V343" s="67"/>
    </row>
    <row r="344" spans="1:22" s="14" customFormat="1" ht="18" customHeight="1">
      <c r="A344" s="407"/>
      <c r="B344" s="97"/>
      <c r="C344" s="94"/>
      <c r="D344" s="93"/>
      <c r="E344" s="93"/>
      <c r="F344" s="93"/>
      <c r="H344" s="17"/>
      <c r="I344" s="382"/>
      <c r="J344" s="382"/>
      <c r="K344" s="382"/>
      <c r="L344" s="382"/>
      <c r="M344" s="382"/>
      <c r="N344" s="96"/>
      <c r="O344" s="17"/>
      <c r="P344" s="17"/>
      <c r="Q344" s="288"/>
      <c r="R344" s="288"/>
      <c r="S344" s="288"/>
      <c r="T344" s="288"/>
      <c r="U344" s="293"/>
      <c r="V344" s="67"/>
    </row>
    <row r="345" spans="1:22" s="14" customFormat="1" ht="18" customHeight="1" thickBot="1">
      <c r="A345" s="407"/>
      <c r="B345" s="97"/>
      <c r="C345" s="94"/>
      <c r="D345" s="93"/>
      <c r="E345" s="93"/>
      <c r="F345" s="93"/>
      <c r="G345" s="17"/>
      <c r="H345" s="17"/>
      <c r="I345" s="383">
        <f>I337+I343</f>
        <v>210603000</v>
      </c>
      <c r="J345" s="383"/>
      <c r="K345" s="383">
        <f>K337+K343</f>
        <v>657071000</v>
      </c>
      <c r="L345" s="383"/>
      <c r="M345" s="383">
        <f>M337+M343</f>
        <v>867674000</v>
      </c>
      <c r="N345" s="17"/>
      <c r="O345" s="17"/>
      <c r="P345" s="17"/>
      <c r="Q345" s="456"/>
      <c r="R345" s="456"/>
      <c r="S345" s="456"/>
      <c r="T345" s="456"/>
      <c r="U345" s="293"/>
      <c r="V345" s="67"/>
    </row>
    <row r="346" spans="1:22" s="14" customFormat="1" ht="19.5" thickTop="1">
      <c r="A346" s="407"/>
      <c r="B346" s="97"/>
      <c r="C346" s="94"/>
      <c r="D346" s="93"/>
      <c r="E346" s="93"/>
      <c r="F346" s="93"/>
      <c r="G346" s="17"/>
      <c r="H346" s="17"/>
      <c r="I346" s="380"/>
      <c r="J346" s="380"/>
      <c r="K346" s="380"/>
      <c r="L346" s="379"/>
      <c r="M346" s="379"/>
      <c r="N346" s="17"/>
      <c r="O346" s="17"/>
      <c r="P346" s="17"/>
      <c r="Q346" s="288"/>
      <c r="R346" s="67"/>
      <c r="S346" s="67"/>
      <c r="T346" s="67"/>
      <c r="U346" s="67"/>
      <c r="V346" s="67"/>
    </row>
    <row r="347" spans="1:22" s="14" customFormat="1" ht="18.75">
      <c r="A347" s="407"/>
      <c r="B347" s="97"/>
      <c r="C347" s="94"/>
      <c r="D347" s="93"/>
      <c r="E347" s="93"/>
      <c r="F347" s="93"/>
      <c r="G347" s="17"/>
      <c r="H347" s="17"/>
      <c r="I347" s="380"/>
      <c r="J347" s="380"/>
      <c r="K347" s="380"/>
      <c r="L347" s="379"/>
      <c r="M347" s="379"/>
      <c r="N347" s="17"/>
      <c r="O347" s="17"/>
      <c r="P347" s="17"/>
      <c r="Q347" s="288"/>
      <c r="R347" s="67"/>
      <c r="S347" s="67"/>
      <c r="T347" s="67"/>
      <c r="U347" s="67"/>
      <c r="V347" s="67"/>
    </row>
    <row r="348" spans="1:22" s="14" customFormat="1" ht="18" customHeight="1">
      <c r="A348" s="448">
        <v>21</v>
      </c>
      <c r="B348" s="60" t="s">
        <v>172</v>
      </c>
      <c r="C348" s="49"/>
      <c r="D348" s="49"/>
      <c r="E348" s="49"/>
      <c r="F348" s="49"/>
      <c r="K348" s="62"/>
      <c r="L348" s="59"/>
      <c r="M348" s="59"/>
      <c r="N348" s="59"/>
      <c r="O348" s="59"/>
      <c r="P348" s="59"/>
      <c r="Q348" s="294"/>
      <c r="R348" s="295"/>
      <c r="S348" s="67"/>
      <c r="T348" s="67"/>
      <c r="U348" s="67"/>
      <c r="V348" s="67"/>
    </row>
    <row r="349" spans="1:22" s="14" customFormat="1" ht="18" customHeight="1">
      <c r="A349" s="404"/>
      <c r="B349" s="64"/>
      <c r="C349" s="49"/>
      <c r="D349" s="49"/>
      <c r="E349" s="49"/>
      <c r="F349" s="49"/>
      <c r="K349" s="62"/>
      <c r="L349" s="59"/>
      <c r="M349" s="59"/>
      <c r="N349" s="59"/>
      <c r="O349" s="59"/>
      <c r="P349" s="59"/>
      <c r="Q349" s="294"/>
      <c r="R349" s="295"/>
      <c r="S349" s="67"/>
      <c r="T349" s="67"/>
      <c r="U349" s="67"/>
      <c r="V349" s="67"/>
    </row>
    <row r="350" spans="1:18" s="14" customFormat="1" ht="18" customHeight="1">
      <c r="A350" s="404"/>
      <c r="B350" s="64"/>
      <c r="C350" s="49"/>
      <c r="D350" s="49"/>
      <c r="E350" s="49"/>
      <c r="F350" s="49"/>
      <c r="K350" s="62"/>
      <c r="L350" s="59"/>
      <c r="M350" s="59"/>
      <c r="N350" s="59"/>
      <c r="O350" s="59"/>
      <c r="P350" s="59"/>
      <c r="Q350" s="59"/>
      <c r="R350" s="56"/>
    </row>
    <row r="351" spans="1:18" s="14" customFormat="1" ht="18" customHeight="1">
      <c r="A351" s="404"/>
      <c r="B351" s="64"/>
      <c r="C351" s="49"/>
      <c r="D351" s="49"/>
      <c r="E351" s="49"/>
      <c r="F351" s="49"/>
      <c r="K351" s="62"/>
      <c r="L351" s="59"/>
      <c r="M351" s="59"/>
      <c r="N351" s="59"/>
      <c r="O351" s="59"/>
      <c r="P351" s="59"/>
      <c r="Q351" s="59"/>
      <c r="R351" s="56"/>
    </row>
    <row r="352" spans="1:18" s="14" customFormat="1" ht="18" customHeight="1">
      <c r="A352" s="404"/>
      <c r="B352" s="64"/>
      <c r="C352" s="49"/>
      <c r="D352" s="49"/>
      <c r="E352" s="49"/>
      <c r="F352" s="49"/>
      <c r="K352" s="62"/>
      <c r="L352" s="59"/>
      <c r="M352" s="59"/>
      <c r="N352" s="59"/>
      <c r="O352" s="59"/>
      <c r="P352" s="59"/>
      <c r="Q352" s="59"/>
      <c r="R352" s="56"/>
    </row>
    <row r="353" spans="1:18" s="14" customFormat="1" ht="18" customHeight="1">
      <c r="A353" s="404"/>
      <c r="B353" s="64"/>
      <c r="C353" s="49"/>
      <c r="D353" s="49"/>
      <c r="E353" s="49"/>
      <c r="F353" s="49"/>
      <c r="K353" s="62"/>
      <c r="L353" s="59"/>
      <c r="M353" s="59"/>
      <c r="N353" s="59"/>
      <c r="O353" s="59"/>
      <c r="P353" s="59"/>
      <c r="Q353" s="59"/>
      <c r="R353" s="56"/>
    </row>
    <row r="354" spans="1:18" s="14" customFormat="1" ht="18" customHeight="1">
      <c r="A354" s="404"/>
      <c r="B354" s="64"/>
      <c r="C354" s="49"/>
      <c r="D354" s="49"/>
      <c r="E354" s="49"/>
      <c r="F354" s="49"/>
      <c r="K354" s="62"/>
      <c r="L354" s="59"/>
      <c r="M354" s="59"/>
      <c r="N354" s="59"/>
      <c r="O354" s="59"/>
      <c r="P354" s="59"/>
      <c r="Q354" s="59"/>
      <c r="R354" s="56"/>
    </row>
    <row r="355" spans="1:18" s="14" customFormat="1" ht="18" customHeight="1">
      <c r="A355" s="448">
        <v>22</v>
      </c>
      <c r="B355" s="68" t="s">
        <v>173</v>
      </c>
      <c r="C355" s="73"/>
      <c r="D355" s="69"/>
      <c r="E355" s="69"/>
      <c r="F355" s="69"/>
      <c r="G355" s="99"/>
      <c r="H355" s="99"/>
      <c r="I355" s="100"/>
      <c r="J355" s="100"/>
      <c r="K355" s="100"/>
      <c r="L355" s="100"/>
      <c r="M355" s="100"/>
      <c r="N355" s="100"/>
      <c r="O355" s="100"/>
      <c r="P355" s="100"/>
      <c r="Q355" s="100"/>
      <c r="R355" s="100"/>
    </row>
    <row r="356" spans="1:18" s="14" customFormat="1" ht="18" customHeight="1">
      <c r="A356" s="404"/>
      <c r="B356" s="98"/>
      <c r="C356" s="73"/>
      <c r="D356" s="69"/>
      <c r="E356" s="69"/>
      <c r="F356" s="69"/>
      <c r="G356" s="99"/>
      <c r="H356" s="99"/>
      <c r="I356" s="100"/>
      <c r="J356" s="100"/>
      <c r="K356" s="100"/>
      <c r="L356" s="100"/>
      <c r="M356" s="100"/>
      <c r="N356" s="100"/>
      <c r="O356" s="100"/>
      <c r="P356" s="100"/>
      <c r="Q356" s="100"/>
      <c r="R356" s="100"/>
    </row>
    <row r="357" spans="1:18" s="14" customFormat="1" ht="18" customHeight="1">
      <c r="A357" s="404"/>
      <c r="B357" s="112"/>
      <c r="C357" s="70"/>
      <c r="D357" s="70"/>
      <c r="E357" s="70"/>
      <c r="F357" s="70"/>
      <c r="G357" s="70"/>
      <c r="H357" s="70"/>
      <c r="I357" s="70"/>
      <c r="J357" s="70"/>
      <c r="K357" s="70"/>
      <c r="L357" s="70"/>
      <c r="M357" s="70"/>
      <c r="N357" s="70"/>
      <c r="O357" s="70"/>
      <c r="P357" s="70"/>
      <c r="Q357" s="70"/>
      <c r="R357" s="70"/>
    </row>
    <row r="358" spans="1:18" s="14" customFormat="1" ht="18" customHeight="1">
      <c r="A358" s="404"/>
      <c r="B358" s="112"/>
      <c r="C358" s="70"/>
      <c r="D358" s="70"/>
      <c r="E358" s="70"/>
      <c r="F358" s="70"/>
      <c r="G358" s="70"/>
      <c r="H358" s="70"/>
      <c r="I358" s="70"/>
      <c r="J358" s="70"/>
      <c r="K358" s="70"/>
      <c r="L358" s="70"/>
      <c r="M358" s="70"/>
      <c r="N358" s="70"/>
      <c r="O358" s="70"/>
      <c r="P358" s="70"/>
      <c r="Q358" s="70"/>
      <c r="R358" s="70"/>
    </row>
    <row r="359" spans="1:18" s="14" customFormat="1" ht="18" customHeight="1">
      <c r="A359" s="404"/>
      <c r="B359" s="112"/>
      <c r="C359" s="70"/>
      <c r="D359" s="70"/>
      <c r="E359" s="70"/>
      <c r="F359" s="70"/>
      <c r="G359" s="70"/>
      <c r="H359" s="70"/>
      <c r="I359" s="70"/>
      <c r="J359" s="70"/>
      <c r="K359" s="70"/>
      <c r="L359" s="70"/>
      <c r="M359" s="70"/>
      <c r="N359" s="70"/>
      <c r="O359" s="70"/>
      <c r="P359" s="70"/>
      <c r="Q359" s="70"/>
      <c r="R359" s="70"/>
    </row>
    <row r="360" spans="1:18" s="14" customFormat="1" ht="18" customHeight="1">
      <c r="A360" s="448">
        <v>23</v>
      </c>
      <c r="B360" s="60" t="s">
        <v>101</v>
      </c>
      <c r="C360" s="56"/>
      <c r="D360" s="56"/>
      <c r="E360" s="56"/>
      <c r="F360" s="56"/>
      <c r="G360" s="56"/>
      <c r="H360" s="56"/>
      <c r="I360" s="56"/>
      <c r="J360" s="56"/>
      <c r="K360" s="59"/>
      <c r="L360" s="59"/>
      <c r="M360" s="59"/>
      <c r="N360" s="59"/>
      <c r="O360" s="59"/>
      <c r="P360" s="59"/>
      <c r="Q360" s="59"/>
      <c r="R360" s="56"/>
    </row>
    <row r="361" spans="1:18" s="14" customFormat="1" ht="18.75">
      <c r="A361" s="404"/>
      <c r="B361" s="60"/>
      <c r="C361" s="56"/>
      <c r="D361" s="56"/>
      <c r="E361" s="56"/>
      <c r="F361" s="56"/>
      <c r="G361" s="56"/>
      <c r="H361" s="56"/>
      <c r="I361" s="56"/>
      <c r="J361" s="56"/>
      <c r="K361" s="59"/>
      <c r="L361" s="59"/>
      <c r="M361" s="59"/>
      <c r="N361" s="59"/>
      <c r="O361" s="59"/>
      <c r="P361" s="59"/>
      <c r="Q361" s="59"/>
      <c r="R361" s="56"/>
    </row>
    <row r="362" spans="1:18" s="14" customFormat="1" ht="18" customHeight="1">
      <c r="A362" s="404"/>
      <c r="B362" s="49"/>
      <c r="C362" s="56"/>
      <c r="D362" s="56"/>
      <c r="E362" s="56"/>
      <c r="F362" s="56"/>
      <c r="G362" s="56"/>
      <c r="H362" s="56"/>
      <c r="I362" s="56"/>
      <c r="J362" s="56"/>
      <c r="K362" s="59"/>
      <c r="L362" s="59"/>
      <c r="M362" s="59"/>
      <c r="N362" s="59"/>
      <c r="O362" s="59"/>
      <c r="P362" s="59"/>
      <c r="Q362" s="59"/>
      <c r="R362" s="56"/>
    </row>
    <row r="363" spans="1:18" s="14" customFormat="1" ht="18.75">
      <c r="A363" s="404"/>
      <c r="B363" s="49"/>
      <c r="C363" s="56"/>
      <c r="D363" s="56"/>
      <c r="E363" s="56"/>
      <c r="F363" s="56"/>
      <c r="G363" s="56"/>
      <c r="H363" s="56"/>
      <c r="I363" s="56"/>
      <c r="J363" s="56"/>
      <c r="K363" s="59"/>
      <c r="L363" s="59"/>
      <c r="M363" s="59"/>
      <c r="N363" s="59"/>
      <c r="O363" s="59"/>
      <c r="P363" s="59"/>
      <c r="Q363" s="59"/>
      <c r="R363" s="56"/>
    </row>
    <row r="364" spans="1:18" s="14" customFormat="1" ht="18.75">
      <c r="A364" s="404"/>
      <c r="B364" s="49"/>
      <c r="C364" s="56"/>
      <c r="D364" s="56"/>
      <c r="E364" s="56"/>
      <c r="F364" s="56"/>
      <c r="G364" s="56"/>
      <c r="H364" s="56"/>
      <c r="I364" s="56"/>
      <c r="J364" s="56"/>
      <c r="K364" s="59"/>
      <c r="L364" s="59"/>
      <c r="M364" s="59"/>
      <c r="N364" s="59"/>
      <c r="O364" s="59"/>
      <c r="P364" s="59"/>
      <c r="Q364" s="59"/>
      <c r="R364" s="56"/>
    </row>
    <row r="365" spans="1:2" s="14" customFormat="1" ht="18" customHeight="1">
      <c r="A365" s="448">
        <v>24</v>
      </c>
      <c r="B365" s="60" t="s">
        <v>73</v>
      </c>
    </row>
    <row r="366" spans="1:2" s="14" customFormat="1" ht="18" customHeight="1">
      <c r="A366" s="404"/>
      <c r="B366" s="60"/>
    </row>
    <row r="367" spans="1:18" s="14" customFormat="1" ht="18" customHeight="1">
      <c r="A367" s="398"/>
      <c r="G367" s="451" t="s">
        <v>102</v>
      </c>
      <c r="H367" s="451"/>
      <c r="I367" s="451"/>
      <c r="J367" s="59"/>
      <c r="K367" s="455" t="s">
        <v>80</v>
      </c>
      <c r="L367" s="455"/>
      <c r="M367" s="455"/>
      <c r="N367" s="74"/>
      <c r="O367" s="74"/>
      <c r="P367" s="74"/>
      <c r="Q367" s="74"/>
      <c r="R367" s="56"/>
    </row>
    <row r="368" spans="1:18" s="14" customFormat="1" ht="18" customHeight="1">
      <c r="A368" s="398"/>
      <c r="G368" s="451" t="s">
        <v>24</v>
      </c>
      <c r="H368" s="451"/>
      <c r="I368" s="451"/>
      <c r="J368" s="59"/>
      <c r="K368" s="455" t="s">
        <v>24</v>
      </c>
      <c r="L368" s="455"/>
      <c r="M368" s="455"/>
      <c r="N368" s="74"/>
      <c r="O368" s="74"/>
      <c r="P368" s="74"/>
      <c r="Q368" s="74"/>
      <c r="R368" s="56"/>
    </row>
    <row r="369" spans="1:17" s="14" customFormat="1" ht="18" customHeight="1">
      <c r="A369" s="398"/>
      <c r="G369" s="349" t="str">
        <f>G281</f>
        <v>31.12.2008</v>
      </c>
      <c r="H369" s="349"/>
      <c r="I369" s="349" t="str">
        <f>I281</f>
        <v>31.12.2007</v>
      </c>
      <c r="J369" s="266"/>
      <c r="K369" s="349" t="str">
        <f>K281</f>
        <v>31.12.2008</v>
      </c>
      <c r="L369" s="349"/>
      <c r="M369" s="349" t="str">
        <f>M281</f>
        <v>31.12.2007</v>
      </c>
      <c r="N369" s="75"/>
      <c r="O369" s="75"/>
      <c r="P369" s="75"/>
      <c r="Q369" s="75"/>
    </row>
    <row r="370" s="14" customFormat="1" ht="12" customHeight="1">
      <c r="A370" s="398"/>
    </row>
    <row r="371" spans="1:2" s="14" customFormat="1" ht="18" customHeight="1">
      <c r="A371" s="398"/>
      <c r="B371" s="49" t="s">
        <v>103</v>
      </c>
    </row>
    <row r="372" spans="1:17" s="14" customFormat="1" ht="15" customHeight="1">
      <c r="A372" s="398"/>
      <c r="B372" s="49"/>
      <c r="G372" s="18"/>
      <c r="H372" s="62"/>
      <c r="I372" s="18"/>
      <c r="J372" s="18"/>
      <c r="K372" s="18"/>
      <c r="L372" s="62"/>
      <c r="M372" s="18"/>
      <c r="N372" s="62"/>
      <c r="O372" s="62"/>
      <c r="P372" s="62"/>
      <c r="Q372" s="62"/>
    </row>
    <row r="373" spans="1:17" s="14" customFormat="1" ht="18" customHeight="1">
      <c r="A373" s="398"/>
      <c r="B373" s="14" t="s">
        <v>52</v>
      </c>
      <c r="C373" s="56"/>
      <c r="E373" s="106"/>
      <c r="G373" s="62"/>
      <c r="H373" s="62"/>
      <c r="I373" s="18"/>
      <c r="J373" s="18"/>
      <c r="K373" s="18"/>
      <c r="L373" s="62"/>
      <c r="M373" s="18"/>
      <c r="N373" s="62"/>
      <c r="O373" s="62"/>
      <c r="P373" s="62"/>
      <c r="Q373" s="62"/>
    </row>
    <row r="374" spans="1:17" s="14" customFormat="1" ht="18" customHeight="1">
      <c r="A374" s="398"/>
      <c r="B374" s="49" t="s">
        <v>181</v>
      </c>
      <c r="C374" s="56"/>
      <c r="E374" s="106"/>
      <c r="G374" s="62"/>
      <c r="H374" s="62"/>
      <c r="I374" s="18"/>
      <c r="J374" s="18"/>
      <c r="K374" s="18"/>
      <c r="L374" s="62"/>
      <c r="M374" s="18"/>
      <c r="N374" s="62"/>
      <c r="O374" s="62"/>
      <c r="P374" s="62"/>
      <c r="Q374" s="62"/>
    </row>
    <row r="375" spans="1:17" s="14" customFormat="1" ht="18" customHeight="1">
      <c r="A375" s="398"/>
      <c r="B375" s="49" t="s">
        <v>243</v>
      </c>
      <c r="E375" s="106" t="s">
        <v>244</v>
      </c>
      <c r="G375" s="138">
        <f>'Income Statement'!C32</f>
        <v>18190000</v>
      </c>
      <c r="H375" s="138"/>
      <c r="I375" s="80">
        <v>15027</v>
      </c>
      <c r="J375" s="80"/>
      <c r="K375" s="138">
        <f>'Income Statement'!G32</f>
        <v>48042000</v>
      </c>
      <c r="L375" s="138"/>
      <c r="M375" s="80">
        <v>37963</v>
      </c>
      <c r="N375" s="97"/>
      <c r="O375" s="62"/>
      <c r="P375" s="62"/>
      <c r="Q375" s="62"/>
    </row>
    <row r="376" spans="1:17" s="14" customFormat="1" ht="13.5" customHeight="1">
      <c r="A376" s="398"/>
      <c r="B376" s="49"/>
      <c r="E376" s="106"/>
      <c r="G376" s="80"/>
      <c r="H376" s="80"/>
      <c r="I376" s="80"/>
      <c r="J376" s="80"/>
      <c r="K376" s="80"/>
      <c r="L376" s="80"/>
      <c r="M376" s="80"/>
      <c r="N376" s="18"/>
      <c r="O376" s="62"/>
      <c r="P376" s="62"/>
      <c r="Q376" s="62"/>
    </row>
    <row r="377" spans="1:17" s="14" customFormat="1" ht="18" customHeight="1">
      <c r="A377" s="398"/>
      <c r="B377" s="14" t="s">
        <v>144</v>
      </c>
      <c r="E377" s="106"/>
      <c r="G377" s="80"/>
      <c r="H377" s="80"/>
      <c r="I377" s="80"/>
      <c r="J377" s="80"/>
      <c r="K377" s="80"/>
      <c r="L377" s="80"/>
      <c r="M377" s="80"/>
      <c r="N377" s="18"/>
      <c r="O377" s="62"/>
      <c r="P377" s="62"/>
      <c r="Q377" s="62"/>
    </row>
    <row r="378" spans="1:14" s="14" customFormat="1" ht="18" customHeight="1">
      <c r="A378" s="398"/>
      <c r="B378" s="14" t="s">
        <v>241</v>
      </c>
      <c r="E378" s="106" t="s">
        <v>242</v>
      </c>
      <c r="G378" s="347">
        <v>710971000</v>
      </c>
      <c r="H378" s="347"/>
      <c r="I378" s="298">
        <v>646338</v>
      </c>
      <c r="J378" s="298"/>
      <c r="K378" s="347">
        <v>710266000</v>
      </c>
      <c r="L378" s="140"/>
      <c r="M378" s="156">
        <v>646338</v>
      </c>
      <c r="N378" s="165"/>
    </row>
    <row r="379" spans="1:17" s="14" customFormat="1" ht="12.75" customHeight="1">
      <c r="A379" s="398"/>
      <c r="E379" s="106"/>
      <c r="G379" s="271"/>
      <c r="H379" s="272"/>
      <c r="I379" s="271"/>
      <c r="J379" s="272"/>
      <c r="K379" s="271"/>
      <c r="L379" s="272"/>
      <c r="M379" s="271"/>
      <c r="N379" s="101"/>
      <c r="O379" s="101"/>
      <c r="P379" s="101"/>
      <c r="Q379" s="101"/>
    </row>
    <row r="380" spans="1:29" s="14" customFormat="1" ht="18" customHeight="1" thickBot="1">
      <c r="A380" s="398"/>
      <c r="B380" s="49" t="s">
        <v>239</v>
      </c>
      <c r="E380" s="106" t="s">
        <v>240</v>
      </c>
      <c r="G380" s="273">
        <f>G375/G378*100</f>
        <v>2.5584728491035498</v>
      </c>
      <c r="H380" s="273"/>
      <c r="I380" s="273">
        <f>I375/I378*100</f>
        <v>2.324944533665048</v>
      </c>
      <c r="J380" s="273"/>
      <c r="K380" s="273">
        <f>K375/K378*100</f>
        <v>6.763944775619275</v>
      </c>
      <c r="L380" s="273"/>
      <c r="M380" s="273">
        <f>M375/M378*100</f>
        <v>5.873552228091185</v>
      </c>
      <c r="N380" s="242"/>
      <c r="P380" s="244"/>
      <c r="Q380" s="244"/>
      <c r="R380" s="244"/>
      <c r="S380" s="244"/>
      <c r="T380" s="114"/>
      <c r="U380" s="114"/>
      <c r="V380" s="114"/>
      <c r="W380" s="114"/>
      <c r="X380" s="114"/>
      <c r="Y380" s="114"/>
      <c r="Z380" s="114"/>
      <c r="AA380" s="114"/>
      <c r="AB380" s="113"/>
      <c r="AC380" s="113"/>
    </row>
    <row r="381" spans="1:29" s="14" customFormat="1" ht="15.75" customHeight="1" thickTop="1">
      <c r="A381" s="398"/>
      <c r="B381" s="55"/>
      <c r="P381" s="114"/>
      <c r="Q381" s="114"/>
      <c r="R381" s="114"/>
      <c r="S381" s="114"/>
      <c r="T381" s="114"/>
      <c r="U381" s="114"/>
      <c r="V381" s="114"/>
      <c r="W381" s="114"/>
      <c r="X381" s="114"/>
      <c r="Y381" s="114"/>
      <c r="Z381" s="114"/>
      <c r="AA381" s="114"/>
      <c r="AB381" s="113"/>
      <c r="AC381" s="113"/>
    </row>
    <row r="382" spans="1:29" s="14" customFormat="1" ht="18" customHeight="1">
      <c r="A382" s="398"/>
      <c r="B382" s="70"/>
      <c r="C382" s="70"/>
      <c r="D382" s="70"/>
      <c r="E382" s="70"/>
      <c r="F382" s="70"/>
      <c r="G382" s="70"/>
      <c r="H382" s="70"/>
      <c r="I382" s="70"/>
      <c r="J382" s="70"/>
      <c r="K382" s="70"/>
      <c r="L382" s="70"/>
      <c r="M382" s="70"/>
      <c r="N382" s="61"/>
      <c r="O382" s="61"/>
      <c r="P382" s="114"/>
      <c r="Q382" s="114"/>
      <c r="R382" s="114"/>
      <c r="S382" s="114"/>
      <c r="T382" s="114"/>
      <c r="U382" s="114"/>
      <c r="V382" s="114"/>
      <c r="W382" s="114"/>
      <c r="X382" s="114"/>
      <c r="Y382" s="114"/>
      <c r="Z382" s="114"/>
      <c r="AA382" s="114"/>
      <c r="AB382" s="113"/>
      <c r="AC382" s="113"/>
    </row>
    <row r="383" spans="1:29" s="14" customFormat="1" ht="18" customHeight="1">
      <c r="A383" s="398"/>
      <c r="B383" s="70"/>
      <c r="C383" s="70"/>
      <c r="D383" s="70"/>
      <c r="E383" s="70"/>
      <c r="F383" s="70"/>
      <c r="G383" s="70"/>
      <c r="H383" s="70"/>
      <c r="I383" s="70"/>
      <c r="J383" s="70"/>
      <c r="K383" s="70"/>
      <c r="L383" s="70"/>
      <c r="M383" s="70"/>
      <c r="N383" s="61"/>
      <c r="O383" s="61"/>
      <c r="P383" s="114"/>
      <c r="Q383" s="114"/>
      <c r="R383" s="114"/>
      <c r="S383" s="114"/>
      <c r="T383" s="114"/>
      <c r="U383" s="114"/>
      <c r="V383" s="114"/>
      <c r="W383" s="114"/>
      <c r="X383" s="114"/>
      <c r="Y383" s="114"/>
      <c r="Z383" s="114"/>
      <c r="AA383" s="114"/>
      <c r="AB383" s="113"/>
      <c r="AC383" s="113"/>
    </row>
    <row r="384" spans="1:29" s="14" customFormat="1" ht="18" customHeight="1">
      <c r="A384" s="398"/>
      <c r="B384" s="70"/>
      <c r="C384" s="70"/>
      <c r="D384" s="70"/>
      <c r="E384" s="70"/>
      <c r="F384" s="70"/>
      <c r="G384" s="70"/>
      <c r="H384" s="70"/>
      <c r="I384" s="70"/>
      <c r="J384" s="70"/>
      <c r="K384" s="70"/>
      <c r="L384" s="70"/>
      <c r="M384" s="70"/>
      <c r="N384" s="61"/>
      <c r="O384" s="61"/>
      <c r="P384" s="114"/>
      <c r="Q384" s="114"/>
      <c r="R384" s="114"/>
      <c r="S384" s="114"/>
      <c r="T384" s="114"/>
      <c r="U384" s="114"/>
      <c r="V384" s="114"/>
      <c r="W384" s="114"/>
      <c r="X384" s="114"/>
      <c r="Y384" s="114"/>
      <c r="Z384" s="114"/>
      <c r="AA384" s="114"/>
      <c r="AB384" s="113"/>
      <c r="AC384" s="113"/>
    </row>
    <row r="385" spans="1:29" s="14" customFormat="1" ht="18" customHeight="1">
      <c r="A385" s="398"/>
      <c r="B385" s="70"/>
      <c r="C385" s="70"/>
      <c r="D385" s="70"/>
      <c r="E385" s="70"/>
      <c r="F385" s="70"/>
      <c r="G385" s="70"/>
      <c r="H385" s="70"/>
      <c r="I385" s="70"/>
      <c r="J385" s="70"/>
      <c r="K385" s="70"/>
      <c r="L385" s="70"/>
      <c r="M385" s="70"/>
      <c r="N385" s="61"/>
      <c r="O385" s="61"/>
      <c r="P385" s="114"/>
      <c r="Q385" s="114"/>
      <c r="R385" s="114"/>
      <c r="S385" s="114"/>
      <c r="T385" s="114"/>
      <c r="U385" s="114"/>
      <c r="V385" s="114"/>
      <c r="W385" s="114"/>
      <c r="X385" s="114"/>
      <c r="Y385" s="114"/>
      <c r="Z385" s="114"/>
      <c r="AA385" s="114"/>
      <c r="AB385" s="113"/>
      <c r="AC385" s="113"/>
    </row>
    <row r="386" spans="1:29" s="48" customFormat="1" ht="18" customHeight="1">
      <c r="A386" s="399"/>
      <c r="B386" s="243"/>
      <c r="C386" s="243"/>
      <c r="D386" s="243"/>
      <c r="E386" s="243"/>
      <c r="F386" s="243"/>
      <c r="G386" s="243"/>
      <c r="H386" s="243"/>
      <c r="I386" s="243"/>
      <c r="J386" s="243"/>
      <c r="K386" s="243"/>
      <c r="L386" s="243"/>
      <c r="M386" s="243"/>
      <c r="N386" s="113"/>
      <c r="O386" s="113"/>
      <c r="P386" s="114"/>
      <c r="Q386" s="114"/>
      <c r="R386" s="114"/>
      <c r="S386" s="114"/>
      <c r="T386" s="114"/>
      <c r="U386" s="114"/>
      <c r="V386" s="114"/>
      <c r="W386" s="114"/>
      <c r="X386" s="114"/>
      <c r="Y386" s="114"/>
      <c r="Z386" s="114"/>
      <c r="AA386" s="114"/>
      <c r="AB386" s="113"/>
      <c r="AC386" s="113"/>
    </row>
    <row r="387" spans="1:18" s="48" customFormat="1" ht="18" customHeight="1">
      <c r="A387" s="399"/>
      <c r="B387" s="243"/>
      <c r="C387" s="243"/>
      <c r="D387" s="243"/>
      <c r="E387" s="243"/>
      <c r="F387" s="243"/>
      <c r="G387" s="243"/>
      <c r="H387" s="243"/>
      <c r="I387" s="243"/>
      <c r="J387" s="243"/>
      <c r="K387" s="243"/>
      <c r="L387" s="243"/>
      <c r="M387" s="243"/>
      <c r="N387" s="113"/>
      <c r="O387" s="113"/>
      <c r="P387" s="113"/>
      <c r="Q387" s="113"/>
      <c r="R387" s="57"/>
    </row>
    <row r="388" spans="1:18" s="48" customFormat="1" ht="18" customHeight="1">
      <c r="A388" s="399"/>
      <c r="B388" s="243"/>
      <c r="C388" s="243"/>
      <c r="D388" s="243"/>
      <c r="E388" s="243"/>
      <c r="F388" s="243"/>
      <c r="G388" s="243"/>
      <c r="H388" s="243"/>
      <c r="I388" s="243"/>
      <c r="J388" s="243"/>
      <c r="K388" s="243"/>
      <c r="L388" s="243"/>
      <c r="M388" s="243"/>
      <c r="N388" s="113"/>
      <c r="O388" s="113"/>
      <c r="P388" s="113"/>
      <c r="Q388" s="113"/>
      <c r="R388" s="57"/>
    </row>
    <row r="389" spans="1:18" s="48" customFormat="1" ht="18" customHeight="1">
      <c r="A389" s="399"/>
      <c r="B389" s="114"/>
      <c r="C389" s="114"/>
      <c r="D389" s="114"/>
      <c r="E389" s="114"/>
      <c r="F389" s="114"/>
      <c r="G389" s="114"/>
      <c r="H389" s="114"/>
      <c r="I389" s="114"/>
      <c r="J389" s="114"/>
      <c r="K389" s="114"/>
      <c r="L389" s="114"/>
      <c r="M389" s="114"/>
      <c r="N389" s="113"/>
      <c r="O389" s="113"/>
      <c r="P389" s="113"/>
      <c r="Q389" s="113"/>
      <c r="R389" s="57"/>
    </row>
    <row r="390" spans="1:18" s="55" customFormat="1" ht="18" customHeight="1">
      <c r="A390" s="60" t="s">
        <v>74</v>
      </c>
      <c r="D390" s="59"/>
      <c r="E390" s="59"/>
      <c r="F390" s="59"/>
      <c r="G390" s="59"/>
      <c r="H390" s="59"/>
      <c r="I390" s="59"/>
      <c r="J390" s="59"/>
      <c r="K390" s="59"/>
      <c r="L390" s="59"/>
      <c r="M390" s="59"/>
      <c r="N390" s="59"/>
      <c r="O390" s="59"/>
      <c r="P390" s="59"/>
      <c r="Q390" s="59"/>
      <c r="R390" s="59"/>
    </row>
    <row r="391" s="55" customFormat="1" ht="18" customHeight="1">
      <c r="A391" s="60" t="s">
        <v>75</v>
      </c>
    </row>
    <row r="392" s="55" customFormat="1" ht="18" customHeight="1">
      <c r="A392" s="60" t="s">
        <v>76</v>
      </c>
    </row>
    <row r="393" s="55" customFormat="1" ht="18" customHeight="1">
      <c r="A393" s="60" t="s">
        <v>271</v>
      </c>
    </row>
    <row r="394" s="55" customFormat="1" ht="18" customHeight="1">
      <c r="A394" s="115"/>
    </row>
    <row r="395" spans="1:18" s="14" customFormat="1" ht="18" customHeight="1">
      <c r="A395" s="49"/>
      <c r="B395" s="49"/>
      <c r="C395" s="49"/>
      <c r="D395" s="49"/>
      <c r="E395" s="49"/>
      <c r="F395" s="49"/>
      <c r="G395" s="62"/>
      <c r="H395" s="62"/>
      <c r="I395" s="18"/>
      <c r="J395" s="18"/>
      <c r="K395" s="62"/>
      <c r="L395" s="62"/>
      <c r="M395" s="62"/>
      <c r="N395" s="62"/>
      <c r="O395" s="62"/>
      <c r="P395" s="62"/>
      <c r="Q395" s="62"/>
      <c r="R395" s="18"/>
    </row>
    <row r="396" s="14" customFormat="1" ht="18" customHeight="1">
      <c r="A396" s="49"/>
    </row>
    <row r="397" s="14" customFormat="1" ht="18" customHeight="1">
      <c r="A397" s="49"/>
    </row>
    <row r="398" s="14" customFormat="1" ht="18" customHeight="1">
      <c r="A398" s="49"/>
    </row>
    <row r="399" s="14" customFormat="1" ht="18" customHeight="1">
      <c r="A399" s="49"/>
    </row>
    <row r="400" s="14" customFormat="1" ht="18" customHeight="1">
      <c r="A400" s="49"/>
    </row>
    <row r="401" s="14" customFormat="1" ht="18" customHeight="1">
      <c r="A401" s="49"/>
    </row>
    <row r="402" s="14" customFormat="1" ht="15" customHeight="1">
      <c r="A402" s="49"/>
    </row>
    <row r="403" s="14" customFormat="1" ht="15" customHeight="1">
      <c r="A403" s="49"/>
    </row>
    <row r="404" s="14" customFormat="1" ht="15" customHeight="1">
      <c r="A404" s="49"/>
    </row>
    <row r="405" s="14" customFormat="1" ht="15" customHeight="1">
      <c r="A405" s="49"/>
    </row>
    <row r="406" s="14" customFormat="1" ht="15" customHeight="1">
      <c r="A406" s="49"/>
    </row>
    <row r="407" s="14" customFormat="1" ht="15" customHeight="1">
      <c r="A407" s="49"/>
    </row>
    <row r="408" s="14" customFormat="1" ht="15" customHeight="1">
      <c r="A408" s="49"/>
    </row>
    <row r="409" s="14" customFormat="1" ht="15" customHeight="1">
      <c r="A409" s="49"/>
    </row>
    <row r="410" s="14" customFormat="1" ht="15" customHeight="1">
      <c r="A410" s="49"/>
    </row>
    <row r="411" s="14" customFormat="1" ht="15" customHeight="1">
      <c r="A411" s="49"/>
    </row>
    <row r="412" s="14" customFormat="1" ht="15" customHeight="1">
      <c r="A412" s="49"/>
    </row>
    <row r="413" s="14" customFormat="1" ht="15" customHeight="1">
      <c r="A413" s="49"/>
    </row>
    <row r="414" s="14" customFormat="1" ht="15" customHeight="1">
      <c r="A414" s="49"/>
    </row>
    <row r="415" s="14" customFormat="1" ht="15" customHeight="1">
      <c r="A415" s="49"/>
    </row>
    <row r="416" s="14" customFormat="1" ht="15" customHeight="1">
      <c r="A416" s="49"/>
    </row>
    <row r="417" s="14" customFormat="1" ht="15" customHeight="1">
      <c r="A417" s="49"/>
    </row>
    <row r="418" s="14" customFormat="1" ht="15" customHeight="1">
      <c r="A418" s="49"/>
    </row>
    <row r="419" s="14" customFormat="1" ht="18.75">
      <c r="A419" s="49"/>
    </row>
    <row r="420" s="14" customFormat="1" ht="18.75">
      <c r="A420" s="49"/>
    </row>
    <row r="421" s="14" customFormat="1" ht="18.75">
      <c r="A421" s="49"/>
    </row>
    <row r="422" s="14" customFormat="1" ht="18.75">
      <c r="A422" s="49"/>
    </row>
    <row r="423" s="14" customFormat="1" ht="18.75">
      <c r="A423" s="49"/>
    </row>
    <row r="424" s="14" customFormat="1" ht="18.75">
      <c r="A424" s="49"/>
    </row>
    <row r="425" s="14" customFormat="1" ht="18.75">
      <c r="A425" s="49"/>
    </row>
    <row r="426" s="14" customFormat="1" ht="18.75">
      <c r="A426" s="49"/>
    </row>
    <row r="427" s="14" customFormat="1" ht="18.75">
      <c r="A427" s="49"/>
    </row>
    <row r="428" s="14" customFormat="1" ht="18.75">
      <c r="A428" s="49"/>
    </row>
    <row r="429" s="14" customFormat="1" ht="18.75">
      <c r="A429" s="49"/>
    </row>
    <row r="430" s="14" customFormat="1" ht="18.75">
      <c r="A430" s="49"/>
    </row>
    <row r="431" s="14" customFormat="1" ht="18.75">
      <c r="A431" s="49"/>
    </row>
    <row r="432" s="14" customFormat="1" ht="18.75">
      <c r="A432" s="49"/>
    </row>
    <row r="433" s="14" customFormat="1" ht="18.75">
      <c r="A433" s="49"/>
    </row>
    <row r="434" s="14" customFormat="1" ht="18.75">
      <c r="A434" s="49"/>
    </row>
    <row r="435" s="14" customFormat="1" ht="18.75">
      <c r="A435" s="49"/>
    </row>
    <row r="436" s="14" customFormat="1" ht="18.75">
      <c r="A436" s="49"/>
    </row>
    <row r="437" s="14" customFormat="1" ht="18.75">
      <c r="A437" s="49"/>
    </row>
    <row r="438" spans="1:18" ht="15">
      <c r="A438" s="44"/>
      <c r="B438" s="45"/>
      <c r="C438" s="45"/>
      <c r="D438" s="45"/>
      <c r="E438" s="45"/>
      <c r="F438" s="45"/>
      <c r="G438" s="45"/>
      <c r="H438" s="45"/>
      <c r="I438" s="45"/>
      <c r="J438" s="45"/>
      <c r="K438" s="45"/>
      <c r="L438" s="45"/>
      <c r="M438" s="45"/>
      <c r="N438" s="45"/>
      <c r="O438" s="45"/>
      <c r="P438" s="45"/>
      <c r="Q438" s="45"/>
      <c r="R438" s="45"/>
    </row>
    <row r="439" spans="1:18" ht="15">
      <c r="A439" s="44"/>
      <c r="B439" s="45"/>
      <c r="C439" s="45"/>
      <c r="D439" s="45"/>
      <c r="E439" s="45"/>
      <c r="F439" s="45"/>
      <c r="G439" s="45"/>
      <c r="H439" s="45"/>
      <c r="I439" s="45"/>
      <c r="J439" s="45"/>
      <c r="K439" s="45"/>
      <c r="L439" s="45"/>
      <c r="M439" s="45"/>
      <c r="N439" s="45"/>
      <c r="O439" s="45"/>
      <c r="P439" s="45"/>
      <c r="Q439" s="45"/>
      <c r="R439" s="45"/>
    </row>
    <row r="440" spans="1:18" ht="15">
      <c r="A440" s="44"/>
      <c r="B440" s="45"/>
      <c r="C440" s="45"/>
      <c r="D440" s="45"/>
      <c r="E440" s="45"/>
      <c r="F440" s="45"/>
      <c r="G440" s="45"/>
      <c r="H440" s="45"/>
      <c r="I440" s="45"/>
      <c r="J440" s="45"/>
      <c r="K440" s="45"/>
      <c r="L440" s="45"/>
      <c r="M440" s="45"/>
      <c r="N440" s="45"/>
      <c r="O440" s="45"/>
      <c r="P440" s="45"/>
      <c r="Q440" s="45"/>
      <c r="R440" s="45"/>
    </row>
    <row r="441" spans="1:18" ht="15">
      <c r="A441" s="44"/>
      <c r="B441" s="45"/>
      <c r="C441" s="45"/>
      <c r="D441" s="45"/>
      <c r="E441" s="45"/>
      <c r="F441" s="45"/>
      <c r="G441" s="45"/>
      <c r="H441" s="45"/>
      <c r="I441" s="45"/>
      <c r="J441" s="45"/>
      <c r="K441" s="45"/>
      <c r="L441" s="45"/>
      <c r="M441" s="45"/>
      <c r="N441" s="45"/>
      <c r="O441" s="45"/>
      <c r="P441" s="45"/>
      <c r="Q441" s="45"/>
      <c r="R441" s="45"/>
    </row>
    <row r="442" spans="1:18" ht="15">
      <c r="A442" s="44"/>
      <c r="B442" s="45"/>
      <c r="C442" s="45"/>
      <c r="D442" s="45"/>
      <c r="E442" s="45"/>
      <c r="F442" s="45"/>
      <c r="G442" s="45"/>
      <c r="H442" s="45"/>
      <c r="I442" s="45"/>
      <c r="J442" s="45"/>
      <c r="K442" s="45"/>
      <c r="L442" s="45"/>
      <c r="M442" s="45"/>
      <c r="N442" s="45"/>
      <c r="O442" s="45"/>
      <c r="P442" s="45"/>
      <c r="Q442" s="45"/>
      <c r="R442" s="45"/>
    </row>
    <row r="443" spans="1:18" ht="15">
      <c r="A443" s="44"/>
      <c r="B443" s="45"/>
      <c r="C443" s="45"/>
      <c r="D443" s="45"/>
      <c r="E443" s="45"/>
      <c r="F443" s="45"/>
      <c r="G443" s="45"/>
      <c r="H443" s="45"/>
      <c r="I443" s="45"/>
      <c r="J443" s="45"/>
      <c r="K443" s="45"/>
      <c r="L443" s="45"/>
      <c r="M443" s="45"/>
      <c r="N443" s="45"/>
      <c r="O443" s="45"/>
      <c r="P443" s="45"/>
      <c r="Q443" s="45"/>
      <c r="R443" s="45"/>
    </row>
    <row r="444" spans="1:18" ht="15">
      <c r="A444" s="44"/>
      <c r="B444" s="45"/>
      <c r="C444" s="45"/>
      <c r="D444" s="45"/>
      <c r="E444" s="45"/>
      <c r="F444" s="45"/>
      <c r="G444" s="45"/>
      <c r="H444" s="45"/>
      <c r="I444" s="45"/>
      <c r="J444" s="45"/>
      <c r="K444" s="45"/>
      <c r="L444" s="45"/>
      <c r="M444" s="45"/>
      <c r="N444" s="45"/>
      <c r="O444" s="45"/>
      <c r="P444" s="45"/>
      <c r="Q444" s="45"/>
      <c r="R444" s="45"/>
    </row>
    <row r="445" spans="1:18" ht="15">
      <c r="A445" s="44"/>
      <c r="B445" s="45"/>
      <c r="C445" s="45"/>
      <c r="D445" s="45"/>
      <c r="E445" s="45"/>
      <c r="F445" s="45"/>
      <c r="G445" s="45"/>
      <c r="H445" s="45"/>
      <c r="I445" s="45"/>
      <c r="J445" s="45"/>
      <c r="K445" s="45"/>
      <c r="L445" s="45"/>
      <c r="M445" s="45"/>
      <c r="N445" s="45"/>
      <c r="O445" s="45"/>
      <c r="P445" s="45"/>
      <c r="Q445" s="45"/>
      <c r="R445" s="45"/>
    </row>
    <row r="446" spans="1:18" ht="15">
      <c r="A446" s="44"/>
      <c r="B446" s="45"/>
      <c r="C446" s="45"/>
      <c r="D446" s="45"/>
      <c r="E446" s="45"/>
      <c r="F446" s="45"/>
      <c r="G446" s="45"/>
      <c r="H446" s="45"/>
      <c r="I446" s="45"/>
      <c r="J446" s="45"/>
      <c r="K446" s="45"/>
      <c r="L446" s="45"/>
      <c r="M446" s="45"/>
      <c r="N446" s="45"/>
      <c r="O446" s="45"/>
      <c r="P446" s="45"/>
      <c r="Q446" s="45"/>
      <c r="R446" s="45"/>
    </row>
    <row r="447" spans="1:18" ht="15">
      <c r="A447" s="44"/>
      <c r="B447" s="45"/>
      <c r="C447" s="45"/>
      <c r="D447" s="45"/>
      <c r="E447" s="45"/>
      <c r="F447" s="45"/>
      <c r="G447" s="45"/>
      <c r="H447" s="45"/>
      <c r="I447" s="45"/>
      <c r="J447" s="45"/>
      <c r="K447" s="45"/>
      <c r="L447" s="45"/>
      <c r="M447" s="45"/>
      <c r="N447" s="45"/>
      <c r="O447" s="45"/>
      <c r="P447" s="45"/>
      <c r="Q447" s="45"/>
      <c r="R447" s="45"/>
    </row>
    <row r="448" spans="1:18" ht="15">
      <c r="A448" s="44"/>
      <c r="B448" s="45"/>
      <c r="C448" s="45"/>
      <c r="D448" s="45"/>
      <c r="E448" s="45"/>
      <c r="F448" s="45"/>
      <c r="G448" s="45"/>
      <c r="H448" s="45"/>
      <c r="I448" s="45"/>
      <c r="J448" s="45"/>
      <c r="K448" s="45"/>
      <c r="L448" s="45"/>
      <c r="M448" s="45"/>
      <c r="N448" s="45"/>
      <c r="O448" s="45"/>
      <c r="P448" s="45"/>
      <c r="Q448" s="45"/>
      <c r="R448" s="45"/>
    </row>
    <row r="449" spans="1:18" ht="15">
      <c r="A449" s="44"/>
      <c r="B449" s="45"/>
      <c r="C449" s="45"/>
      <c r="D449" s="45"/>
      <c r="E449" s="45"/>
      <c r="F449" s="45"/>
      <c r="G449" s="45"/>
      <c r="H449" s="45"/>
      <c r="I449" s="45"/>
      <c r="J449" s="45"/>
      <c r="K449" s="45"/>
      <c r="L449" s="45"/>
      <c r="M449" s="45"/>
      <c r="N449" s="45"/>
      <c r="O449" s="45"/>
      <c r="P449" s="45"/>
      <c r="Q449" s="45"/>
      <c r="R449" s="45"/>
    </row>
    <row r="450" spans="1:18" ht="15">
      <c r="A450" s="44"/>
      <c r="B450" s="45"/>
      <c r="C450" s="45"/>
      <c r="D450" s="45"/>
      <c r="E450" s="45"/>
      <c r="F450" s="45"/>
      <c r="G450" s="45"/>
      <c r="H450" s="45"/>
      <c r="I450" s="45"/>
      <c r="J450" s="45"/>
      <c r="K450" s="45"/>
      <c r="L450" s="45"/>
      <c r="M450" s="45"/>
      <c r="N450" s="45"/>
      <c r="O450" s="45"/>
      <c r="P450" s="45"/>
      <c r="Q450" s="45"/>
      <c r="R450" s="45"/>
    </row>
    <row r="451" spans="1:18" ht="15">
      <c r="A451" s="44"/>
      <c r="B451" s="45"/>
      <c r="C451" s="45"/>
      <c r="D451" s="45"/>
      <c r="E451" s="45"/>
      <c r="F451" s="45"/>
      <c r="G451" s="45"/>
      <c r="H451" s="45"/>
      <c r="I451" s="45"/>
      <c r="J451" s="45"/>
      <c r="K451" s="45"/>
      <c r="L451" s="45"/>
      <c r="M451" s="45"/>
      <c r="N451" s="45"/>
      <c r="O451" s="45"/>
      <c r="P451" s="45"/>
      <c r="Q451" s="45"/>
      <c r="R451" s="45"/>
    </row>
    <row r="452" spans="1:18" ht="15">
      <c r="A452" s="44"/>
      <c r="B452" s="45"/>
      <c r="C452" s="45"/>
      <c r="D452" s="45"/>
      <c r="E452" s="45"/>
      <c r="F452" s="45"/>
      <c r="G452" s="45"/>
      <c r="H452" s="45"/>
      <c r="I452" s="45"/>
      <c r="J452" s="45"/>
      <c r="K452" s="45"/>
      <c r="L452" s="45"/>
      <c r="M452" s="45"/>
      <c r="N452" s="45"/>
      <c r="O452" s="45"/>
      <c r="P452" s="45"/>
      <c r="Q452" s="45"/>
      <c r="R452" s="45"/>
    </row>
    <row r="453" spans="1:18" ht="15">
      <c r="A453" s="44"/>
      <c r="B453" s="45"/>
      <c r="C453" s="45"/>
      <c r="D453" s="45"/>
      <c r="E453" s="45"/>
      <c r="F453" s="45"/>
      <c r="G453" s="45"/>
      <c r="H453" s="45"/>
      <c r="I453" s="45"/>
      <c r="J453" s="45"/>
      <c r="K453" s="45"/>
      <c r="L453" s="45"/>
      <c r="M453" s="45"/>
      <c r="N453" s="45"/>
      <c r="O453" s="45"/>
      <c r="P453" s="45"/>
      <c r="Q453" s="45"/>
      <c r="R453" s="45"/>
    </row>
    <row r="454" spans="1:18" ht="15">
      <c r="A454" s="44"/>
      <c r="B454" s="45"/>
      <c r="C454" s="45"/>
      <c r="D454" s="45"/>
      <c r="E454" s="45"/>
      <c r="F454" s="45"/>
      <c r="G454" s="45"/>
      <c r="H454" s="45"/>
      <c r="I454" s="45"/>
      <c r="J454" s="45"/>
      <c r="K454" s="45"/>
      <c r="L454" s="45"/>
      <c r="M454" s="45"/>
      <c r="N454" s="45"/>
      <c r="O454" s="45"/>
      <c r="P454" s="45"/>
      <c r="Q454" s="45"/>
      <c r="R454" s="45"/>
    </row>
    <row r="455" spans="1:18" ht="15">
      <c r="A455" s="44"/>
      <c r="B455" s="45"/>
      <c r="C455" s="45"/>
      <c r="D455" s="45"/>
      <c r="E455" s="45"/>
      <c r="F455" s="45"/>
      <c r="G455" s="45"/>
      <c r="H455" s="45"/>
      <c r="I455" s="45"/>
      <c r="J455" s="45"/>
      <c r="K455" s="45"/>
      <c r="L455" s="45"/>
      <c r="M455" s="45"/>
      <c r="N455" s="45"/>
      <c r="O455" s="45"/>
      <c r="P455" s="45"/>
      <c r="Q455" s="45"/>
      <c r="R455" s="45"/>
    </row>
    <row r="456" spans="1:18" ht="15">
      <c r="A456" s="44"/>
      <c r="B456" s="45"/>
      <c r="C456" s="45"/>
      <c r="D456" s="45"/>
      <c r="E456" s="45"/>
      <c r="F456" s="45"/>
      <c r="G456" s="45"/>
      <c r="H456" s="45"/>
      <c r="I456" s="45"/>
      <c r="J456" s="45"/>
      <c r="K456" s="45"/>
      <c r="L456" s="45"/>
      <c r="M456" s="45"/>
      <c r="N456" s="45"/>
      <c r="O456" s="45"/>
      <c r="P456" s="45"/>
      <c r="Q456" s="45"/>
      <c r="R456" s="45"/>
    </row>
    <row r="457" spans="1:18" ht="15">
      <c r="A457" s="44"/>
      <c r="B457" s="45"/>
      <c r="C457" s="45"/>
      <c r="D457" s="45"/>
      <c r="E457" s="45"/>
      <c r="F457" s="45"/>
      <c r="G457" s="45"/>
      <c r="H457" s="45"/>
      <c r="I457" s="45"/>
      <c r="J457" s="45"/>
      <c r="K457" s="45"/>
      <c r="L457" s="45"/>
      <c r="M457" s="45"/>
      <c r="N457" s="45"/>
      <c r="O457" s="45"/>
      <c r="P457" s="45"/>
      <c r="Q457" s="45"/>
      <c r="R457" s="45"/>
    </row>
    <row r="458" spans="1:18" ht="15">
      <c r="A458" s="44"/>
      <c r="B458" s="45"/>
      <c r="C458" s="45"/>
      <c r="D458" s="45"/>
      <c r="E458" s="45"/>
      <c r="F458" s="45"/>
      <c r="G458" s="45"/>
      <c r="H458" s="45"/>
      <c r="I458" s="45"/>
      <c r="J458" s="45"/>
      <c r="K458" s="45"/>
      <c r="L458" s="45"/>
      <c r="M458" s="45"/>
      <c r="N458" s="45"/>
      <c r="O458" s="45"/>
      <c r="P458" s="45"/>
      <c r="Q458" s="45"/>
      <c r="R458" s="45"/>
    </row>
    <row r="459" spans="1:18" ht="15">
      <c r="A459" s="44"/>
      <c r="B459" s="45"/>
      <c r="C459" s="45"/>
      <c r="D459" s="45"/>
      <c r="E459" s="45"/>
      <c r="F459" s="45"/>
      <c r="G459" s="45"/>
      <c r="H459" s="45"/>
      <c r="I459" s="45"/>
      <c r="J459" s="45"/>
      <c r="K459" s="45"/>
      <c r="L459" s="45"/>
      <c r="M459" s="45"/>
      <c r="N459" s="45"/>
      <c r="O459" s="45"/>
      <c r="P459" s="45"/>
      <c r="Q459" s="45"/>
      <c r="R459" s="45"/>
    </row>
    <row r="460" spans="1:18" ht="12.75">
      <c r="A460" s="46"/>
      <c r="B460" s="50"/>
      <c r="C460" s="50"/>
      <c r="D460" s="50"/>
      <c r="E460" s="50"/>
      <c r="F460" s="50"/>
      <c r="G460" s="50"/>
      <c r="H460" s="50"/>
      <c r="I460" s="50"/>
      <c r="J460" s="50"/>
      <c r="K460" s="50"/>
      <c r="L460" s="50"/>
      <c r="M460" s="50"/>
      <c r="N460" s="50"/>
      <c r="O460" s="50"/>
      <c r="P460" s="50"/>
      <c r="Q460" s="50"/>
      <c r="R460" s="50"/>
    </row>
    <row r="461" spans="1:18" ht="12.75">
      <c r="A461" s="46"/>
      <c r="B461" s="50"/>
      <c r="C461" s="50"/>
      <c r="D461" s="50"/>
      <c r="E461" s="50"/>
      <c r="F461" s="50"/>
      <c r="G461" s="50"/>
      <c r="H461" s="50"/>
      <c r="I461" s="50"/>
      <c r="J461" s="50"/>
      <c r="K461" s="50"/>
      <c r="L461" s="50"/>
      <c r="M461" s="50"/>
      <c r="N461" s="50"/>
      <c r="O461" s="50"/>
      <c r="P461" s="50"/>
      <c r="Q461" s="50"/>
      <c r="R461" s="50"/>
    </row>
    <row r="462" spans="1:18" ht="12.75">
      <c r="A462" s="46"/>
      <c r="B462" s="50"/>
      <c r="C462" s="50"/>
      <c r="D462" s="50"/>
      <c r="E462" s="50"/>
      <c r="F462" s="50"/>
      <c r="G462" s="50"/>
      <c r="H462" s="50"/>
      <c r="I462" s="50"/>
      <c r="J462" s="50"/>
      <c r="K462" s="50"/>
      <c r="L462" s="50"/>
      <c r="M462" s="50"/>
      <c r="N462" s="50"/>
      <c r="O462" s="50"/>
      <c r="P462" s="50"/>
      <c r="Q462" s="50"/>
      <c r="R462" s="50"/>
    </row>
  </sheetData>
  <sheetProtection/>
  <mergeCells count="46">
    <mergeCell ref="B289:C289"/>
    <mergeCell ref="B283:E283"/>
    <mergeCell ref="B288:E288"/>
    <mergeCell ref="K251:M251"/>
    <mergeCell ref="B35:M36"/>
    <mergeCell ref="B26:M26"/>
    <mergeCell ref="B212:M213"/>
    <mergeCell ref="B225:M226"/>
    <mergeCell ref="K67:M67"/>
    <mergeCell ref="K93:M93"/>
    <mergeCell ref="G169:I169"/>
    <mergeCell ref="G170:I170"/>
    <mergeCell ref="K170:M170"/>
    <mergeCell ref="B309:G309"/>
    <mergeCell ref="B7:E7"/>
    <mergeCell ref="G251:I251"/>
    <mergeCell ref="G252:I252"/>
    <mergeCell ref="G280:I280"/>
    <mergeCell ref="G279:I279"/>
    <mergeCell ref="B16:K16"/>
    <mergeCell ref="K80:M80"/>
    <mergeCell ref="K252:M252"/>
    <mergeCell ref="K169:M169"/>
    <mergeCell ref="Q341:R341"/>
    <mergeCell ref="Q345:R345"/>
    <mergeCell ref="P228:AA228"/>
    <mergeCell ref="P229:AA229"/>
    <mergeCell ref="P231:AA231"/>
    <mergeCell ref="S343:T343"/>
    <mergeCell ref="Q337:R337"/>
    <mergeCell ref="S337:T337"/>
    <mergeCell ref="S341:T341"/>
    <mergeCell ref="Q342:R342"/>
    <mergeCell ref="S336:T336"/>
    <mergeCell ref="Q335:R335"/>
    <mergeCell ref="Q336:R336"/>
    <mergeCell ref="K279:M279"/>
    <mergeCell ref="K280:M280"/>
    <mergeCell ref="K336:L336"/>
    <mergeCell ref="S342:T342"/>
    <mergeCell ref="G367:I367"/>
    <mergeCell ref="G368:I368"/>
    <mergeCell ref="Q343:R343"/>
    <mergeCell ref="K367:M367"/>
    <mergeCell ref="K368:M368"/>
    <mergeCell ref="S345:T345"/>
  </mergeCells>
  <printOptions/>
  <pageMargins left="0.2" right="0.16" top="0.42" bottom="0.511811023622047" header="0.511811023622047" footer="0.511811023622047"/>
  <pageSetup horizontalDpi="600" verticalDpi="600" orientation="portrait" paperSize="9" scale="95" r:id="rId2"/>
  <rowBreaks count="9" manualBreakCount="9">
    <brk id="45" max="12" man="1"/>
    <brk id="85" max="12" man="1"/>
    <brk id="124" max="12" man="1"/>
    <brk id="163" max="12" man="1"/>
    <brk id="195" max="12" man="1"/>
    <brk id="234" max="12" man="1"/>
    <brk id="273" max="12" man="1"/>
    <brk id="313" max="12" man="1"/>
    <brk id="35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tkl</cp:lastModifiedBy>
  <cp:lastPrinted>2009-02-10T12:12:04Z</cp:lastPrinted>
  <dcterms:created xsi:type="dcterms:W3CDTF">1999-11-03T09:53:03Z</dcterms:created>
  <dcterms:modified xsi:type="dcterms:W3CDTF">2009-02-25T01:34:17Z</dcterms:modified>
  <cp:category/>
  <cp:version/>
  <cp:contentType/>
  <cp:contentStatus/>
</cp:coreProperties>
</file>